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filterPrivacy="1" codeName="ThisWorkbook" defaultThemeVersion="124226"/>
  <xr:revisionPtr revIDLastSave="0" documentId="13_ncr:1_{B6BED28D-959E-4146-AC0D-4BE44BACCBE0}" xr6:coauthVersionLast="40" xr6:coauthVersionMax="40" xr10:uidLastSave="{00000000-0000-0000-0000-000000000000}"/>
  <bookViews>
    <workbookView xWindow="-120" yWindow="-120" windowWidth="25440" windowHeight="1539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18" l="1"/>
  <c r="D6" i="10" l="1"/>
  <c r="D8" i="10"/>
  <c r="D10" i="10"/>
  <c r="D12" i="10"/>
  <c r="D12" i="18"/>
  <c r="D10" i="18"/>
  <c r="D8" i="18"/>
  <c r="D6" i="18"/>
  <c r="D12" i="4" l="1"/>
  <c r="D10" i="4"/>
  <c r="D8" i="4"/>
  <c r="D6" i="4"/>
  <c r="I28" i="10" l="1"/>
  <c r="J28" i="10"/>
  <c r="E44" i="4" l="1"/>
  <c r="I23" i="10" l="1"/>
  <c r="Y28" i="10"/>
  <c r="Y23" i="10"/>
  <c r="U23" i="10"/>
  <c r="U28" i="10"/>
  <c r="Q28"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F35" i="4"/>
  <c r="G27" i="10" s="1"/>
  <c r="H27" i="10" s="1"/>
  <c r="H28" i="10" s="1"/>
  <c r="E35" i="4"/>
  <c r="AA23" i="10"/>
  <c r="AB23" i="10" s="1"/>
  <c r="W23" i="10"/>
  <c r="X23" i="10" s="1"/>
  <c r="O23" i="10"/>
  <c r="P23" i="10" s="1"/>
  <c r="K23" i="10"/>
  <c r="L23" i="10" s="1"/>
  <c r="W28" i="10"/>
  <c r="I35" i="4"/>
  <c r="J35" i="4"/>
  <c r="O27" i="10" s="1"/>
  <c r="P27" i="10" s="1"/>
  <c r="P28" i="10" s="1"/>
  <c r="L44" i="4" l="1"/>
  <c r="K44" i="4"/>
  <c r="X33" i="10"/>
  <c r="AA28" i="10"/>
  <c r="K28" i="10"/>
  <c r="G28" i="10"/>
  <c r="L33" i="10"/>
  <c r="P33" i="10"/>
  <c r="H33" i="10"/>
  <c r="O28" i="10"/>
  <c r="R23" i="10"/>
  <c r="Q23" i="10"/>
  <c r="L35" i="4" l="1"/>
  <c r="S27" i="10" s="1"/>
  <c r="K35" i="4"/>
  <c r="L51" i="18"/>
  <c r="L24" i="4" s="1"/>
  <c r="S22" i="10" s="1"/>
  <c r="T27" i="10" l="1"/>
  <c r="T28" i="10" s="1"/>
  <c r="S28" i="10"/>
  <c r="T22" i="10"/>
  <c r="S23" i="10"/>
  <c r="T23" i="10" s="1"/>
  <c r="T33" i="10" l="1"/>
</calcChain>
</file>

<file path=xl/sharedStrings.xml><?xml version="1.0" encoding="utf-8"?>
<sst xmlns="http://schemas.openxmlformats.org/spreadsheetml/2006/main" count="313" uniqueCount="176">
  <si>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</si>
  <si>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</si>
  <si>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</si>
  <si>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</si>
  <si>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</si>
  <si>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</si>
  <si>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</si>
  <si>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</si>
  <si>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</si>
  <si>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</si>
  <si>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</si>
  <si>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</si>
  <si>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</si>
  <si>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</si>
  <si>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</si>
  <si>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</si>
  <si>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</si>
  <si>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</si>
  <si>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</si>
  <si>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</si>
  <si>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</si>
  <si>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</si>
  <si>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</si>
  <si>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</si>
  <si>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</si>
  <si>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</si>
  <si>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</si>
  <si>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</si>
  <si>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</si>
  <si>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</si>
  <si>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</si>
  <si>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</si>
  <si>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</si>
  <si>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</si>
  <si>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</si>
  <si>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</si>
  <si>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</si>
  <si>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</si>
  <si>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</si>
  <si>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</si>
  <si>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</si>
  <si>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</si>
  <si>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</si>
  <si>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</si>
  <si>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</si>
  <si>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</si>
  <si>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</si>
  <si>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</si>
  <si>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</si>
  <si>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</si>
  <si>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</si>
  <si>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</si>
  <si>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</si>
  <si>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</si>
  <si>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</si>
  <si>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</si>
  <si>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</si>
  <si>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</si>
  <si>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</si>
  <si>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</si>
  <si>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</si>
  <si>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</si>
  <si>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</si>
  <si>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</si>
  <si>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</si>
  <si>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</si>
  <si>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</si>
  <si>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</si>
  <si>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</si>
  <si>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</si>
  <si>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</si>
  <si>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</si>
  <si>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</si>
  <si>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</si>
  <si>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</si>
  <si>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</si>
  <si>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</si>
  <si>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</si>
  <si>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</si>
  <si>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</si>
  <si>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</si>
  <si>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</si>
  <si>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</si>
  <si>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</si>
  <si>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</si>
  <si>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</si>
  <si>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</si>
  <si>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</si>
  <si>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</si>
  <si>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</si>
  <si>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</si>
  <si>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</si>
  <si>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</si>
  <si>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</si>
  <si>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</si>
  <si>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</si>
  <si>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</si>
  <si>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</si>
  <si>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</si>
  <si>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</si>
  <si>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</si>
  <si>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</si>
  <si>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</si>
  <si>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</si>
  <si>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</si>
  <si>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</si>
  <si>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</si>
  <si>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</si>
  <si>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</si>
  <si>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</si>
  <si>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</si>
  <si>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</si>
  <si>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</si>
  <si>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</si>
  <si>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</si>
  <si>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</si>
  <si>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</si>
  <si>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</si>
  <si>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</si>
  <si>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</si>
  <si>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</si>
  <si>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</si>
  <si>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</si>
  <si>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</si>
  <si>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</si>
  <si>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</si>
  <si>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</si>
  <si>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</si>
  <si>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</si>
  <si>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</si>
  <si>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</si>
  <si>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</si>
  <si>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</si>
  <si>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</si>
  <si>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</si>
  <si>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</si>
  <si>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</si>
  <si>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</si>
  <si>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</si>
  <si>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</si>
  <si>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</si>
  <si>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</si>
  <si>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</si>
  <si>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</si>
  <si>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</si>
  <si>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</si>
  <si>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</si>
  <si>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</si>
  <si>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</si>
  <si>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</si>
  <si>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</si>
  <si>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</si>
  <si>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</si>
  <si>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</si>
  <si>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</si>
  <si>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</si>
  <si>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</si>
  <si>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</si>
  <si>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</si>
  <si>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</si>
  <si>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No</t>
  </si>
  <si>
    <t>Mid-West National Life Insurance Company of Tennessee</t>
  </si>
  <si>
    <t>2019</t>
  </si>
  <si>
    <t>These costs are allocated by state and market based on paid claims data using completion factor where available.</t>
  </si>
  <si>
    <t>Claim liability</t>
  </si>
  <si>
    <t>Primarily Federal income taxes</t>
  </si>
  <si>
    <t>Allocation based on underwriting gain/loss by state</t>
  </si>
  <si>
    <t>Primarily state premium taxes and guaranty fund assessments</t>
  </si>
  <si>
    <t>Based on actual premium taxes incurred by residence states</t>
  </si>
  <si>
    <t>Primarily other fees charged by state insurance authorities</t>
  </si>
  <si>
    <t>Based on actual fees incurred by state</t>
  </si>
  <si>
    <t>commissions paid to agents</t>
  </si>
  <si>
    <t>These cost are a percentage of premiums collected by resident state</t>
  </si>
  <si>
    <t>Primarily payroll taxes</t>
  </si>
  <si>
    <t>Allocation based on claims count, submitted application and certificates inforce</t>
  </si>
  <si>
    <t>Primiarily cost associated with policy maintenance, overhead and other administrative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</si>
</sst>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4">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4" fontId="4" fillId="0" borderId="24" xfId="81" applyNumberFormat="1" applyBorder="1" applyAlignment="1" applyProtection="1">
      <alignment vertical="top"/>
      <protection locked="0"/>
    </xf>
    <xf numFmtId="166" fontId="4" fillId="0" borderId="47" xfId="81" applyNumberFormat="1" applyBorder="1" applyAlignment="1" applyProtection="1">
      <alignment vertical="top"/>
      <protection locked="0"/>
    </xf>
    <xf numFmtId="166" fontId="30" fillId="0" borderId="47" xfId="81" applyNumberFormat="1" applyFont="1" applyBorder="1" applyAlignment="1" applyProtection="1">
      <alignment vertical="top"/>
      <protection locked="0"/>
    </xf>
    <xf numFmtId="166" fontId="4" fillId="0" borderId="24" xfId="81" applyNumberFormat="1" applyBorder="1" applyAlignment="1" applyProtection="1">
      <alignment vertical="top"/>
      <protection locked="0"/>
    </xf>
    <xf numFmtId="166" fontId="4" fillId="0" borderId="28" xfId="81" applyNumberFormat="1" applyBorder="1" applyAlignment="1" applyProtection="1">
      <alignment vertical="top"/>
      <protection locked="0"/>
    </xf>
    <xf numFmtId="43" fontId="30" fillId="0" borderId="0" xfId="62" applyFont="1" applyFill="1" applyAlignment="1" applyProtection="1">
      <alignment wrapText="1"/>
      <protection locked="0"/>
    </xf>
    <xf numFmtId="44" fontId="30" fillId="0" borderId="0" xfId="0" applyNumberFormat="1" applyFont="1" applyProtection="1">
      <protection locked="0"/>
    </xf>
    <xf numFmtId="44" fontId="30" fillId="0" borderId="0" xfId="125" applyNumberFormat="1" applyFont="1" applyAlignment="1" applyProtection="1">
      <protection locked="0"/>
    </xf>
    <xf numFmtId="44" fontId="30" fillId="0" borderId="0" xfId="0" applyNumberFormat="1" applyFont="1" applyAlignment="1" applyProtection="1">
      <alignment horizontal="right"/>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6" sqref="C6"/>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162</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abSelected="1" zoomScale="75" zoomScaleNormal="75" workbookViewId="0">
      <pane xSplit="4" ySplit="19" topLeftCell="E32" activePane="bottomRight" state="frozenSplit"/>
      <selection pane="topRight" activeCell="E1" sqref="E1"/>
      <selection pane="bottomLeft" activeCell="A20" sqref="A20"/>
      <selection pane="bottomRight" activeCell="L27" sqref="L27"/>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Mid-West National Life Insurance Company of Tennessee</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410"/>
      <c r="L10" s="381"/>
      <c r="M10" s="411"/>
      <c r="N10" s="52"/>
    </row>
    <row r="11" spans="1:16" s="49" customFormat="1" ht="15.75" x14ac:dyDescent="0.25">
      <c r="A11" s="43"/>
      <c r="B11" s="54" t="s">
        <v>85</v>
      </c>
      <c r="C11" s="45"/>
      <c r="D11" s="45"/>
      <c r="E11" s="336"/>
      <c r="F11" s="336"/>
      <c r="H11" s="56"/>
      <c r="I11" s="25"/>
      <c r="J11" s="25"/>
      <c r="K11" s="55"/>
      <c r="L11" s="55"/>
      <c r="M11" s="412"/>
      <c r="N11" s="56"/>
      <c r="O11" s="25"/>
      <c r="P11" s="25"/>
    </row>
    <row r="12" spans="1:16" s="49" customFormat="1" x14ac:dyDescent="0.2">
      <c r="A12" s="43"/>
      <c r="B12" s="385"/>
      <c r="C12" s="383"/>
      <c r="D12" s="198" t="str">
        <f>'Cover Page'!C6</f>
        <v>2019</v>
      </c>
      <c r="E12" s="57"/>
      <c r="F12" s="57"/>
      <c r="G12" s="58"/>
      <c r="H12" s="58"/>
      <c r="I12" s="25"/>
      <c r="J12" s="25"/>
      <c r="K12" s="57"/>
      <c r="L12" s="57"/>
      <c r="M12" s="413"/>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247113.02999999997</v>
      </c>
      <c r="L21" s="83">
        <f>'Pt 2 Premium and Claims'!L22+'Pt 2 Premium and Claims'!L23-'Pt 2 Premium and Claims'!L24-'Pt 2 Premium and Claims'!L25</f>
        <v>247113.02999999997</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95289.15720405968</v>
      </c>
      <c r="L24" s="83">
        <f>'Pt 2 Premium and Claims'!L51</f>
        <v>84682.341743820041</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405">
        <v>4117.394547226183</v>
      </c>
      <c r="L28" s="406">
        <v>4117.394547226183</v>
      </c>
      <c r="M28" s="106"/>
      <c r="N28" s="105"/>
      <c r="O28" s="106"/>
      <c r="P28" s="108"/>
    </row>
    <row r="29" spans="2:16" s="39" customFormat="1" ht="30" x14ac:dyDescent="0.2">
      <c r="B29" s="97"/>
      <c r="C29" s="101"/>
      <c r="D29" s="81" t="s">
        <v>67</v>
      </c>
      <c r="E29" s="106"/>
      <c r="F29" s="108"/>
      <c r="G29" s="104"/>
      <c r="H29" s="105"/>
      <c r="I29" s="106"/>
      <c r="J29" s="107"/>
      <c r="K29" s="110"/>
      <c r="L29" s="407"/>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408">
        <v>439.95707158058843</v>
      </c>
      <c r="L31" s="406">
        <v>439.95707158058843</v>
      </c>
      <c r="M31" s="106"/>
      <c r="N31" s="105"/>
      <c r="O31" s="106"/>
      <c r="P31" s="108"/>
    </row>
    <row r="32" spans="2:16" x14ac:dyDescent="0.2">
      <c r="B32" s="79"/>
      <c r="C32" s="101"/>
      <c r="D32" s="109" t="s">
        <v>104</v>
      </c>
      <c r="E32" s="106"/>
      <c r="F32" s="108"/>
      <c r="G32" s="104"/>
      <c r="H32" s="105"/>
      <c r="I32" s="106"/>
      <c r="J32" s="107"/>
      <c r="K32" s="408">
        <v>6728.4930076714654</v>
      </c>
      <c r="L32" s="406">
        <v>6728.4930076714654</v>
      </c>
      <c r="M32" s="106"/>
      <c r="N32" s="105"/>
      <c r="O32" s="106"/>
      <c r="P32" s="108"/>
    </row>
    <row r="33" spans="2:16" x14ac:dyDescent="0.2">
      <c r="B33" s="79"/>
      <c r="C33" s="101"/>
      <c r="D33" s="109" t="s">
        <v>103</v>
      </c>
      <c r="E33" s="106"/>
      <c r="F33" s="108"/>
      <c r="G33" s="104"/>
      <c r="H33" s="105"/>
      <c r="I33" s="106"/>
      <c r="J33" s="107"/>
      <c r="K33" s="408"/>
      <c r="L33" s="406">
        <v>0</v>
      </c>
      <c r="M33" s="106"/>
      <c r="N33" s="105"/>
      <c r="O33" s="106"/>
      <c r="P33" s="108"/>
    </row>
    <row r="34" spans="2:16" x14ac:dyDescent="0.2">
      <c r="B34" s="79"/>
      <c r="C34" s="101">
        <v>3.3</v>
      </c>
      <c r="D34" s="109" t="s">
        <v>21</v>
      </c>
      <c r="E34" s="110"/>
      <c r="F34" s="108"/>
      <c r="G34" s="104"/>
      <c r="H34" s="105"/>
      <c r="I34" s="106"/>
      <c r="J34" s="107"/>
      <c r="K34" s="408">
        <v>339.58004629518916</v>
      </c>
      <c r="L34" s="406">
        <v>339.58004629518916</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11625.424672773426</v>
      </c>
      <c r="L35" s="112">
        <f t="shared" si="0"/>
        <v>11625.424672773426</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408"/>
      <c r="L38" s="406"/>
      <c r="M38" s="106"/>
      <c r="N38" s="108"/>
      <c r="O38" s="106"/>
      <c r="P38" s="108"/>
    </row>
    <row r="39" spans="2:16" x14ac:dyDescent="0.2">
      <c r="B39" s="116"/>
      <c r="C39" s="101">
        <v>4.2</v>
      </c>
      <c r="D39" s="109" t="s">
        <v>19</v>
      </c>
      <c r="E39" s="106"/>
      <c r="F39" s="108"/>
      <c r="G39" s="106"/>
      <c r="H39" s="108"/>
      <c r="I39" s="106"/>
      <c r="J39" s="108"/>
      <c r="K39" s="408">
        <v>27042.120000000923</v>
      </c>
      <c r="L39" s="408">
        <v>27042.120000000923</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408">
        <v>83.319234096789458</v>
      </c>
      <c r="L41" s="406">
        <v>83.319234096789458</v>
      </c>
      <c r="M41" s="110"/>
      <c r="N41" s="108"/>
      <c r="O41" s="110"/>
      <c r="P41" s="108"/>
    </row>
    <row r="42" spans="2:16" ht="30" x14ac:dyDescent="0.2">
      <c r="B42" s="116"/>
      <c r="C42" s="117"/>
      <c r="D42" s="81" t="s">
        <v>123</v>
      </c>
      <c r="E42" s="110"/>
      <c r="F42" s="108"/>
      <c r="G42" s="110"/>
      <c r="H42" s="108"/>
      <c r="I42" s="110"/>
      <c r="J42" s="108"/>
      <c r="K42" s="408"/>
      <c r="L42" s="406">
        <v>0</v>
      </c>
      <c r="M42" s="110"/>
      <c r="N42" s="108"/>
      <c r="O42" s="110"/>
      <c r="P42" s="108"/>
    </row>
    <row r="43" spans="2:16" x14ac:dyDescent="0.2">
      <c r="B43" s="116"/>
      <c r="C43" s="101">
        <v>4.4000000000000004</v>
      </c>
      <c r="D43" s="109" t="s">
        <v>20</v>
      </c>
      <c r="E43" s="110"/>
      <c r="F43" s="104"/>
      <c r="G43" s="110"/>
      <c r="H43" s="104"/>
      <c r="I43" s="110"/>
      <c r="J43" s="104"/>
      <c r="K43" s="408">
        <v>97583.762735218275</v>
      </c>
      <c r="L43" s="409">
        <v>97583.762735218275</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SUM(SUM(K38:K39)+SUM(K41:K43))</f>
        <v>124709.201969316</v>
      </c>
      <c r="L44" s="83">
        <f t="shared" si="1"/>
        <v>124709.201969316</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1155</v>
      </c>
      <c r="L47" s="126">
        <v>1155</v>
      </c>
      <c r="M47" s="125"/>
      <c r="N47" s="126"/>
      <c r="O47" s="125"/>
      <c r="P47" s="103"/>
    </row>
    <row r="48" spans="2:16" s="39" customFormat="1" x14ac:dyDescent="0.2">
      <c r="B48" s="97"/>
      <c r="C48" s="101">
        <v>5.2</v>
      </c>
      <c r="D48" s="109" t="s">
        <v>27</v>
      </c>
      <c r="E48" s="125"/>
      <c r="F48" s="126"/>
      <c r="G48" s="125"/>
      <c r="H48" s="126"/>
      <c r="I48" s="125"/>
      <c r="J48" s="126"/>
      <c r="K48" s="125">
        <v>14655</v>
      </c>
      <c r="L48" s="126">
        <v>14655</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1221.25</v>
      </c>
      <c r="L49" s="129">
        <f t="shared" si="2"/>
        <v>1221.25</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v>37028.800987837938</v>
      </c>
      <c r="F51" s="142"/>
      <c r="G51" s="142"/>
      <c r="H51" s="142"/>
      <c r="I51" s="142"/>
      <c r="J51" s="142"/>
      <c r="K51" s="138"/>
      <c r="L51" s="142"/>
      <c r="M51" s="142"/>
      <c r="N51" s="142"/>
      <c r="O51" s="142"/>
      <c r="P51" s="143"/>
    </row>
    <row r="52" spans="2:16" ht="15.75" thickBot="1" x14ac:dyDescent="0.25">
      <c r="B52" s="144" t="s">
        <v>57</v>
      </c>
      <c r="C52" s="145" t="s">
        <v>129</v>
      </c>
      <c r="D52" s="146"/>
      <c r="E52" s="147">
        <v>7776.06790466443</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57" priority="84" stopIfTrue="1" operator="lessThan">
      <formula>0</formula>
    </cfRule>
  </conditionalFormatting>
  <conditionalFormatting sqref="M28:M29 M31:M34 O28:O29 O31:O34 O44 M44 K44">
    <cfRule type="cellIs" dxfId="56" priority="53" stopIfTrue="1" operator="lessThan">
      <formula>0</formula>
    </cfRule>
  </conditionalFormatting>
  <conditionalFormatting sqref="G35:H35">
    <cfRule type="cellIs" dxfId="55" priority="25" stopIfTrue="1" operator="lessThan">
      <formula>0</formula>
    </cfRule>
  </conditionalFormatting>
  <conditionalFormatting sqref="I35:J35">
    <cfRule type="cellIs" dxfId="54" priority="24" stopIfTrue="1" operator="lessThan">
      <formula>0</formula>
    </cfRule>
  </conditionalFormatting>
  <conditionalFormatting sqref="K35:L35">
    <cfRule type="cellIs" dxfId="53" priority="23" stopIfTrue="1" operator="lessThan">
      <formula>0</formula>
    </cfRule>
  </conditionalFormatting>
  <conditionalFormatting sqref="M35:N35">
    <cfRule type="cellIs" dxfId="52" priority="22" stopIfTrue="1" operator="lessThan">
      <formula>0</formula>
    </cfRule>
  </conditionalFormatting>
  <conditionalFormatting sqref="O35:P35">
    <cfRule type="cellIs" dxfId="51" priority="21" stopIfTrue="1" operator="lessThan">
      <formula>0</formula>
    </cfRule>
  </conditionalFormatting>
  <conditionalFormatting sqref="G38:G39 I38:I39 M38:M39 O38:O39">
    <cfRule type="cellIs" dxfId="50" priority="20" stopIfTrue="1" operator="lessThan">
      <formula>0</formula>
    </cfRule>
  </conditionalFormatting>
  <conditionalFormatting sqref="F43">
    <cfRule type="cellIs" dxfId="49" priority="19" stopIfTrue="1" operator="lessThan">
      <formula>0</formula>
    </cfRule>
  </conditionalFormatting>
  <conditionalFormatting sqref="E43">
    <cfRule type="cellIs" dxfId="48" priority="17" stopIfTrue="1" operator="lessThan">
      <formula>0</formula>
    </cfRule>
  </conditionalFormatting>
  <conditionalFormatting sqref="H43 J43 N43">
    <cfRule type="cellIs" dxfId="47" priority="15" stopIfTrue="1" operator="lessThan">
      <formula>0</formula>
    </cfRule>
  </conditionalFormatting>
  <conditionalFormatting sqref="G43 I43 M43 O43">
    <cfRule type="cellIs" dxfId="46" priority="14" stopIfTrue="1" operator="lessThan">
      <formula>0</formula>
    </cfRule>
  </conditionalFormatting>
  <conditionalFormatting sqref="G41:G42 I41:I42 M41:M42 O41:O42">
    <cfRule type="cellIs" dxfId="45" priority="13" stopIfTrue="1" operator="lessThan">
      <formula>0</formula>
    </cfRule>
  </conditionalFormatting>
  <conditionalFormatting sqref="G47:O48">
    <cfRule type="cellIs" dxfId="44" priority="12" stopIfTrue="1" operator="lessThan">
      <formula>0</formula>
    </cfRule>
  </conditionalFormatting>
  <conditionalFormatting sqref="K29">
    <cfRule type="cellIs" dxfId="43" priority="11" stopIfTrue="1" operator="lessThan">
      <formula>0</formula>
    </cfRule>
  </conditionalFormatting>
  <conditionalFormatting sqref="K28">
    <cfRule type="cellIs" dxfId="42" priority="10" stopIfTrue="1" operator="lessThan">
      <formula>0</formula>
    </cfRule>
  </conditionalFormatting>
  <conditionalFormatting sqref="K32:K34">
    <cfRule type="cellIs" dxfId="41" priority="9" stopIfTrue="1" operator="lessThan">
      <formula>0</formula>
    </cfRule>
  </conditionalFormatting>
  <conditionalFormatting sqref="K31">
    <cfRule type="cellIs" dxfId="40" priority="8" stopIfTrue="1" operator="lessThan">
      <formula>0</formula>
    </cfRule>
  </conditionalFormatting>
  <conditionalFormatting sqref="K38">
    <cfRule type="cellIs" dxfId="39" priority="7" stopIfTrue="1" operator="lessThan">
      <formula>0</formula>
    </cfRule>
  </conditionalFormatting>
  <conditionalFormatting sqref="K42">
    <cfRule type="cellIs" dxfId="38" priority="6" stopIfTrue="1" operator="lessThan">
      <formula>0</formula>
    </cfRule>
  </conditionalFormatting>
  <conditionalFormatting sqref="L43">
    <cfRule type="cellIs" dxfId="37" priority="5" stopIfTrue="1" operator="lessThan">
      <formula>0</formula>
    </cfRule>
  </conditionalFormatting>
  <conditionalFormatting sqref="K43">
    <cfRule type="cellIs" dxfId="36" priority="4" stopIfTrue="1" operator="lessThan">
      <formula>0</formula>
    </cfRule>
  </conditionalFormatting>
  <conditionalFormatting sqref="K41">
    <cfRule type="cellIs" dxfId="35" priority="3" stopIfTrue="1" operator="lessThan">
      <formula>0</formula>
    </cfRule>
  </conditionalFormatting>
  <conditionalFormatting sqref="K39">
    <cfRule type="cellIs" dxfId="34" priority="2" stopIfTrue="1" operator="lessThan">
      <formula>0</formula>
    </cfRule>
  </conditionalFormatting>
  <conditionalFormatting sqref="L39">
    <cfRule type="cellIs" dxfId="33"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pane xSplit="4" ySplit="20" topLeftCell="G43" activePane="bottomRight" state="frozenSplit"/>
      <selection pane="topRight" activeCell="E1" sqref="E1"/>
      <selection pane="bottomLeft" activeCell="A21" sqref="A21"/>
      <selection pane="bottomRight" activeCell="L47" sqref="L47"/>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Mid-West National Life Insurance Company of Tennessee</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245489.59999999998</v>
      </c>
      <c r="L22" s="166">
        <v>245489.59999999998</v>
      </c>
      <c r="M22" s="165"/>
      <c r="N22" s="166"/>
      <c r="O22" s="165"/>
      <c r="P22" s="166"/>
    </row>
    <row r="23" spans="1:16" s="25" customFormat="1" x14ac:dyDescent="0.2">
      <c r="A23" s="39"/>
      <c r="B23" s="79"/>
      <c r="C23" s="80">
        <v>1.2</v>
      </c>
      <c r="D23" s="109" t="s">
        <v>16</v>
      </c>
      <c r="E23" s="165"/>
      <c r="F23" s="166"/>
      <c r="G23" s="165"/>
      <c r="H23" s="166"/>
      <c r="I23" s="165"/>
      <c r="J23" s="166"/>
      <c r="K23" s="165">
        <v>10067.820000000003</v>
      </c>
      <c r="L23" s="166">
        <v>10067.820000000003</v>
      </c>
      <c r="M23" s="165"/>
      <c r="N23" s="166"/>
      <c r="O23" s="165"/>
      <c r="P23" s="166"/>
    </row>
    <row r="24" spans="1:16" s="25" customFormat="1" x14ac:dyDescent="0.2">
      <c r="A24" s="39"/>
      <c r="B24" s="79"/>
      <c r="C24" s="80">
        <v>1.3</v>
      </c>
      <c r="D24" s="109" t="s">
        <v>34</v>
      </c>
      <c r="E24" s="165"/>
      <c r="F24" s="166"/>
      <c r="G24" s="165"/>
      <c r="H24" s="166"/>
      <c r="I24" s="165"/>
      <c r="J24" s="166"/>
      <c r="K24" s="165">
        <v>8444.3900000000031</v>
      </c>
      <c r="L24" s="166">
        <v>8444.3900000000031</v>
      </c>
      <c r="M24" s="165"/>
      <c r="N24" s="166"/>
      <c r="O24" s="165"/>
      <c r="P24" s="166"/>
    </row>
    <row r="25" spans="1:16" s="25" customFormat="1" x14ac:dyDescent="0.2">
      <c r="A25" s="39"/>
      <c r="B25" s="79"/>
      <c r="C25" s="80">
        <v>1.4</v>
      </c>
      <c r="D25" s="109" t="s">
        <v>17</v>
      </c>
      <c r="E25" s="165"/>
      <c r="F25" s="166"/>
      <c r="G25" s="165"/>
      <c r="H25" s="166"/>
      <c r="I25" s="165"/>
      <c r="J25" s="166"/>
      <c r="K25" s="165"/>
      <c r="L25" s="166">
        <f>K25</f>
        <v>0</v>
      </c>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89169</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84144.599999999991</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14005.665397800414</v>
      </c>
      <c r="L32" s="176"/>
      <c r="M32" s="165"/>
      <c r="N32" s="178"/>
      <c r="O32" s="165"/>
      <c r="P32" s="176"/>
    </row>
    <row r="33" spans="1:16" s="39" customFormat="1" ht="30" x14ac:dyDescent="0.2">
      <c r="B33" s="97"/>
      <c r="C33" s="80"/>
      <c r="D33" s="81" t="s">
        <v>44</v>
      </c>
      <c r="E33" s="177"/>
      <c r="F33" s="166"/>
      <c r="G33" s="177"/>
      <c r="H33" s="179"/>
      <c r="I33" s="177"/>
      <c r="J33" s="166"/>
      <c r="K33" s="177"/>
      <c r="L33" s="166">
        <v>537.74174382005333</v>
      </c>
      <c r="M33" s="177"/>
      <c r="N33" s="179"/>
      <c r="O33" s="177"/>
      <c r="P33" s="166"/>
    </row>
    <row r="34" spans="1:16" s="25" customFormat="1" x14ac:dyDescent="0.2">
      <c r="A34" s="39"/>
      <c r="B34" s="79"/>
      <c r="C34" s="80">
        <v>2.2999999999999998</v>
      </c>
      <c r="D34" s="109" t="s">
        <v>28</v>
      </c>
      <c r="E34" s="165"/>
      <c r="F34" s="176"/>
      <c r="G34" s="165"/>
      <c r="H34" s="178"/>
      <c r="I34" s="165"/>
      <c r="J34" s="176"/>
      <c r="K34" s="165">
        <v>7885.5081937407413</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v>0</v>
      </c>
      <c r="L50" s="166">
        <v>0</v>
      </c>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95289.15720405968</v>
      </c>
      <c r="L51" s="190">
        <f>L30+L33+L37+L41+L44+L47+L48+L50</f>
        <v>84682.341743820041</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F33 H33 J33 F37 H37 J37 F44 H44 J44 E22:E25 E47:P48 E43:P43 I36 E50:P50">
    <cfRule type="cellIs" dxfId="32" priority="93" stopIfTrue="1" operator="lessThan">
      <formula>0</formula>
    </cfRule>
  </conditionalFormatting>
  <conditionalFormatting sqref="O49 O45 M45 M49 K45 K49 K40 M40 O40 O38 M38 K38 M34 O34 L41 N41 P41 M32 O32 K36 M36 O36 L33 N33 P33 L37 N37 P37 L44 N44 P44">
    <cfRule type="cellIs" dxfId="31" priority="17" stopIfTrue="1" operator="lessThan">
      <formula>0</formula>
    </cfRule>
  </conditionalFormatting>
  <conditionalFormatting sqref="G22:G25">
    <cfRule type="cellIs" dxfId="30" priority="14" stopIfTrue="1" operator="lessThan">
      <formula>0</formula>
    </cfRule>
  </conditionalFormatting>
  <conditionalFormatting sqref="I22:I25">
    <cfRule type="cellIs" dxfId="29" priority="13" stopIfTrue="1" operator="lessThan">
      <formula>0</formula>
    </cfRule>
  </conditionalFormatting>
  <conditionalFormatting sqref="M22:M25">
    <cfRule type="cellIs" dxfId="28" priority="11" stopIfTrue="1" operator="lessThan">
      <formula>0</formula>
    </cfRule>
  </conditionalFormatting>
  <conditionalFormatting sqref="O22:O25">
    <cfRule type="cellIs" dxfId="27" priority="10" stopIfTrue="1" operator="lessThan">
      <formula>0</formula>
    </cfRule>
  </conditionalFormatting>
  <conditionalFormatting sqref="G29 H30">
    <cfRule type="cellIs" dxfId="26" priority="9" stopIfTrue="1" operator="lessThan">
      <formula>0</formula>
    </cfRule>
  </conditionalFormatting>
  <conditionalFormatting sqref="I29 J30">
    <cfRule type="cellIs" dxfId="25" priority="8" stopIfTrue="1" operator="lessThan">
      <formula>0</formula>
    </cfRule>
  </conditionalFormatting>
  <conditionalFormatting sqref="L30">
    <cfRule type="cellIs" dxfId="24" priority="7" stopIfTrue="1" operator="lessThan">
      <formula>0</formula>
    </cfRule>
  </conditionalFormatting>
  <conditionalFormatting sqref="M29 N30">
    <cfRule type="cellIs" dxfId="23" priority="6" stopIfTrue="1" operator="lessThan">
      <formula>0</formula>
    </cfRule>
  </conditionalFormatting>
  <conditionalFormatting sqref="O29 P30">
    <cfRule type="cellIs" dxfId="22" priority="5" stopIfTrue="1" operator="lessThan">
      <formula>0</formula>
    </cfRule>
  </conditionalFormatting>
  <conditionalFormatting sqref="K22:K25">
    <cfRule type="cellIs" dxfId="21" priority="4" stopIfTrue="1" operator="lessThan">
      <formula>0</formula>
    </cfRule>
  </conditionalFormatting>
  <conditionalFormatting sqref="K29">
    <cfRule type="cellIs" dxfId="20" priority="3" stopIfTrue="1" operator="lessThan">
      <formula>0</formula>
    </cfRule>
  </conditionalFormatting>
  <conditionalFormatting sqref="K32">
    <cfRule type="cellIs" dxfId="19" priority="2" stopIfTrue="1" operator="lessThan">
      <formula>0</formula>
    </cfRule>
  </conditionalFormatting>
  <conditionalFormatting sqref="K34">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0" zoomScaleNormal="100" workbookViewId="0">
      <selection activeCell="D76" sqref="D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Mid-West National Life Insurance Company of Tennessee</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t="s">
        <v>164</v>
      </c>
      <c r="C18" s="212"/>
      <c r="D18" s="350" t="s">
        <v>163</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165</v>
      </c>
      <c r="C26" s="212"/>
      <c r="D26" s="350" t="s">
        <v>166</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167</v>
      </c>
      <c r="C33" s="212"/>
      <c r="D33" s="350" t="s">
        <v>168</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t="s">
        <v>169</v>
      </c>
      <c r="C47" s="212"/>
      <c r="D47" s="350" t="s">
        <v>170</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171</v>
      </c>
      <c r="C62" s="217"/>
      <c r="D62" s="350" t="s">
        <v>172</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t="s">
        <v>173</v>
      </c>
      <c r="C69" s="217"/>
      <c r="D69" s="350" t="s">
        <v>174</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t="s">
        <v>175</v>
      </c>
      <c r="C76" s="217"/>
      <c r="D76" s="350" t="s">
        <v>174</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pane xSplit="4" ySplit="19" topLeftCell="N29" activePane="bottomRight" state="frozenSplit"/>
      <selection pane="topRight" activeCell="E1" sqref="E1"/>
      <selection pane="bottomLeft" activeCell="A20" sqref="A20"/>
      <selection pane="bottomRight" activeCell="R26" sqref="R26"/>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Mid-West National Life Insurance Company of Tennessee</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154383.36313916306</v>
      </c>
      <c r="R21" s="262">
        <v>154383.36313916306</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154799.32487505674</v>
      </c>
      <c r="R22" s="264">
        <v>118312.76048710701</v>
      </c>
      <c r="S22" s="265">
        <f>'Pt 1 Summary of Data'!L24</f>
        <v>84682.341743820041</v>
      </c>
      <c r="T22" s="266">
        <f>SUM(Q22:S22)</f>
        <v>357794.42710598378</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154799.32487505674</v>
      </c>
      <c r="R23" s="267">
        <f>SUM(R$22:R$22)</f>
        <v>118312.76048710701</v>
      </c>
      <c r="S23" s="267">
        <f>SUM(S$22:S$22)</f>
        <v>84682.341743820041</v>
      </c>
      <c r="T23" s="266">
        <f>SUM(Q23:S23)</f>
        <v>357794.42710598378</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364404.9</v>
      </c>
      <c r="R26" s="264">
        <v>300367.63999999996</v>
      </c>
      <c r="S26" s="274">
        <f>'Pt 1 Summary of Data'!L21</f>
        <v>247113.02999999997</v>
      </c>
      <c r="T26" s="266">
        <f>SUM(Q26:S26)</f>
        <v>911885.57000000007</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-9554.5949989437231</v>
      </c>
      <c r="R27" s="264">
        <v>-2280.5080366328416</v>
      </c>
      <c r="S27" s="274">
        <f>'Pt 1 Summary of Data'!L35</f>
        <v>11625.424672773426</v>
      </c>
      <c r="T27" s="266">
        <f>SUM(Q27:S27)</f>
        <v>-209.67836280313895</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373959.49499894376</v>
      </c>
      <c r="R28" s="274">
        <f t="shared" si="0"/>
        <v>302648.1480366328</v>
      </c>
      <c r="S28" s="274">
        <f t="shared" si="0"/>
        <v>235487.60532722654</v>
      </c>
      <c r="T28" s="112">
        <f>T$26-T$27</f>
        <v>912095.24836280325</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1780.3333333333333</v>
      </c>
      <c r="R30" s="279">
        <v>1464.0833333333333</v>
      </c>
      <c r="S30" s="280">
        <f>'Pt 1 Summary of Data'!L49</f>
        <v>1221.25</v>
      </c>
      <c r="T30" s="281">
        <f>SUM(Q30:S30)</f>
        <v>4465.6666666666661</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0.39227748170842813</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22"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Mid-West National Life Insurance Company of Tennessee</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Mid-West National Life Insurance Company of Tennessee</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2020-07-22T19:31:33Z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