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codeName="ThisWorkbook" defaultThemeVersion="124226"/>
  <xr:revisionPtr revIDLastSave="0" documentId="13_ncr:1_{DCE5F107-88D9-438C-B2BA-358468BDC007}" xr6:coauthVersionLast="44" xr6:coauthVersionMax="44" xr10:uidLastSave="{00000000-0000-0000-0000-000000000000}"/>
  <bookViews>
    <workbookView xWindow="-110" yWindow="-110" windowWidth="19420" windowHeight="1042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9" i="4" l="1"/>
  <c r="T49" i="4" s="1"/>
  <c r="S48" i="4"/>
  <c r="T48" i="4" s="1"/>
  <c r="S47" i="4"/>
  <c r="T47" i="4" s="1"/>
  <c r="S44" i="4"/>
  <c r="T44" i="4" s="1"/>
  <c r="S43" i="4"/>
  <c r="T43" i="4" s="1"/>
  <c r="S41" i="4"/>
  <c r="T41" i="4" s="1"/>
  <c r="S32" i="4"/>
  <c r="T32" i="4" s="1"/>
  <c r="S31" i="4"/>
  <c r="T31" i="4" s="1"/>
  <c r="S29" i="4"/>
  <c r="T29" i="4" s="1"/>
  <c r="S28" i="4"/>
  <c r="T28" i="4" s="1"/>
  <c r="S24" i="4"/>
  <c r="T24" i="4" s="1"/>
  <c r="T21" i="4"/>
  <c r="S21" i="4"/>
  <c r="P24" i="18" l="1"/>
  <c r="P23" i="18"/>
  <c r="P22" i="18"/>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S35" i="4" s="1"/>
  <c r="T35" i="4" s="1"/>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<sst xmlns="http://schemas.openxmlformats.org/spreadsheetml/2006/main" count="313" uniqueCount="168">
  <si>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</si>
  <si>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</si>
  <si>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</si>
  <si>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</si>
  <si>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</si>
  <si>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</si>
  <si>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</si>
  <si>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</si>
  <si>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</si>
  <si>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</si>
  <si>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</si>
  <si>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</si>
  <si>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</si>
  <si>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</si>
  <si>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</si>
  <si>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</si>
  <si>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</si>
  <si>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</si>
  <si>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</si>
  <si>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</si>
  <si>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</si>
  <si>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</si>
  <si>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</si>
  <si>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</si>
  <si>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</si>
  <si>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</si>
  <si>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</si>
  <si>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</si>
  <si>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</si>
  <si>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</si>
  <si>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</si>
  <si>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</si>
  <si>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</si>
  <si>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</si>
  <si>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</si>
  <si>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</si>
  <si>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</si>
  <si>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</si>
  <si>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</si>
  <si>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</si>
  <si>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</si>
  <si>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</si>
  <si>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</si>
  <si>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</si>
  <si>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</si>
  <si>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</si>
  <si>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</si>
  <si>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</si>
  <si>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</si>
  <si>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</si>
  <si>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</si>
  <si>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</si>
  <si>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</si>
  <si>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</si>
  <si>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</si>
  <si>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</si>
  <si>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</si>
  <si>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</si>
  <si>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</si>
  <si>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</si>
  <si>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</si>
  <si>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</si>
  <si>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</si>
  <si>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</si>
  <si>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</si>
  <si>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</si>
  <si>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</si>
  <si>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</si>
  <si>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</si>
  <si>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</si>
  <si>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</si>
  <si>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</si>
  <si>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</si>
  <si>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</si>
  <si>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</si>
  <si>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</si>
  <si>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</si>
  <si>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</si>
  <si>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</si>
  <si>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</si>
  <si>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</si>
  <si>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</si>
  <si>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</si>
  <si>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</si>
  <si>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</si>
  <si>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</si>
  <si>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</si>
  <si>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</si>
  <si>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</si>
  <si>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</si>
  <si>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</si>
  <si>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</si>
  <si>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</si>
  <si>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</si>
  <si>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</si>
  <si>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</si>
  <si>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</si>
  <si>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</si>
  <si>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</si>
  <si>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</si>
  <si>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</si>
  <si>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</si>
  <si>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</si>
  <si>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</si>
  <si>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</si>
  <si>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</si>
  <si>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</si>
  <si>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</si>
  <si>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</si>
  <si>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</si>
  <si>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</si>
  <si>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</si>
  <si>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</si>
  <si>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</si>
  <si>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</si>
  <si>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</si>
  <si>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</si>
  <si>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</si>
  <si>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</si>
  <si>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</si>
  <si>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</si>
  <si>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</si>
  <si>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</si>
  <si>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</si>
  <si>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</si>
  <si>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</si>
  <si>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</si>
  <si>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</si>
  <si>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</si>
  <si>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</si>
  <si>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</si>
  <si>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</si>
  <si>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</si>
  <si>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</si>
  <si>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</si>
  <si>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</si>
  <si>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</si>
  <si>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</si>
  <si>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</si>
  <si>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</si>
  <si>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</si>
  <si>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</si>
  <si>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</si>
  <si>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</si>
  <si>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</si>
  <si>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</si>
  <si>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</si>
  <si>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</si>
  <si>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</si>
  <si>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</si>
  <si>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</si>
  <si>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</si>
  <si>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</si>
  <si>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</si>
  <si>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</si>
  <si>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</si>
  <si>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</si>
  <si>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</si>
  <si>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</si>
  <si>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</si>
  <si>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</si>
  <si>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First Health Life &amp; Health Insurance Company</t>
  </si>
  <si>
    <t>No</t>
  </si>
  <si>
    <t>The Company only has a single large group DPPO client and no allocations are necessary.</t>
  </si>
  <si>
    <t>NOT APPLICABLE</t>
  </si>
  <si>
    <t>Change</t>
  </si>
  <si>
    <t>% change</t>
  </si>
  <si>
    <t>Company only has a single large group DPPO client and no allocations are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</si>
</sst>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1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30" xfId="62" applyNumberFormat="1" applyFont="1" applyFill="1" applyBorder="1" applyAlignment="1" applyProtection="1">
      <alignment vertical="top"/>
      <protection locked="0"/>
    </xf>
    <xf numFmtId="165" fontId="30" fillId="0" borderId="44" xfId="62" applyNumberFormat="1" applyFont="1" applyFill="1" applyBorder="1" applyAlignment="1" applyProtection="1">
      <alignment vertical="top"/>
      <protection locked="0"/>
    </xf>
    <xf numFmtId="165" fontId="30" fillId="0" borderId="0" xfId="62" applyNumberFormat="1" applyFont="1" applyProtection="1">
      <protection locked="0"/>
    </xf>
    <xf numFmtId="165" fontId="30" fillId="0" borderId="0" xfId="62" applyNumberFormat="1" applyFont="1" applyFill="1" applyProtection="1">
      <protection locked="0"/>
    </xf>
    <xf numFmtId="10" fontId="30" fillId="0" borderId="0" xfId="326" applyNumberFormat="1" applyFont="1" applyProtection="1">
      <protection locked="0"/>
    </xf>
    <xf numFmtId="164" fontId="30" fillId="0" borderId="0" xfId="81" applyNumberFormat="1" applyFont="1" applyAlignment="1" applyProtection="1">
      <alignment horizontal="center" vertical="top"/>
      <protection locked="0"/>
    </xf>
    <xf numFmtId="164" fontId="30" fillId="0" borderId="0" xfId="81" applyNumberFormat="1" applyFont="1" applyAlignment="1" applyProtection="1">
      <alignment vertical="top"/>
      <protection locked="0"/>
    </xf>
    <xf numFmtId="3" fontId="30" fillId="0" borderId="19" xfId="126" applyNumberFormat="1" applyFont="1" applyBorder="1" applyAlignment="1" applyProtection="1">
      <alignment horizontal="center" vertical="top"/>
      <protection locked="0"/>
    </xf>
    <xf numFmtId="164" fontId="4" fillId="0" borderId="0" xfId="126" applyNumberFormat="1" applyFont="1" applyFill="1" applyAlignment="1" applyProtection="1">
      <protection locked="0"/>
    </xf>
    <xf numFmtId="0" fontId="0" fillId="0" borderId="75" xfId="0" applyBorder="1" applyAlignment="1" applyProtection="1">
      <alignment horizontal="left" wrapText="1" indent="3"/>
      <protection locked="0"/>
    </xf>
    <xf numFmtId="164" fontId="30" fillId="0" borderId="0" xfId="0" applyNumberFormat="1" applyFont="1" applyFill="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1" sqref="C11"/>
    </sheetView>
  </sheetViews>
  <sheetFormatPr defaultColWidth="9.1796875" defaultRowHeight="15.5" x14ac:dyDescent="0.35"/>
  <cols>
    <col min="1" max="1" width="2.453125" style="25" bestFit="1" customWidth="1"/>
    <col min="2" max="2" width="70.453125" style="25" bestFit="1" customWidth="1"/>
    <col min="3" max="3" width="52.1796875" style="25" bestFit="1" customWidth="1"/>
    <col min="4" max="16384" width="9.1796875" style="25"/>
  </cols>
  <sheetData>
    <row r="1" spans="1:3" x14ac:dyDescent="0.35">
      <c r="A1" s="24"/>
      <c r="B1" s="304" t="s">
        <v>139</v>
      </c>
      <c r="C1" s="305"/>
    </row>
    <row r="2" spans="1:3" x14ac:dyDescent="0.35">
      <c r="A2" s="24"/>
      <c r="B2" s="304" t="s">
        <v>140</v>
      </c>
      <c r="C2" s="305"/>
    </row>
    <row r="3" spans="1:3" x14ac:dyDescent="0.35">
      <c r="A3" s="24"/>
      <c r="B3" s="306" t="s">
        <v>144</v>
      </c>
      <c r="C3" s="310"/>
    </row>
    <row r="4" spans="1:3" ht="16" thickBot="1" x14ac:dyDescent="0.4">
      <c r="B4" s="24"/>
      <c r="C4" s="24"/>
    </row>
    <row r="5" spans="1:3" x14ac:dyDescent="0.35">
      <c r="A5" s="29"/>
      <c r="B5" s="30"/>
      <c r="C5" s="31"/>
    </row>
    <row r="6" spans="1:3" x14ac:dyDescent="0.35">
      <c r="A6" s="32" t="s">
        <v>0</v>
      </c>
      <c r="B6" s="33" t="s">
        <v>85</v>
      </c>
      <c r="C6" s="34" t="s">
        <v>160</v>
      </c>
    </row>
    <row r="7" spans="1:3" x14ac:dyDescent="0.35">
      <c r="A7" s="32" t="s">
        <v>1</v>
      </c>
      <c r="B7" s="33" t="s">
        <v>134</v>
      </c>
      <c r="C7" s="35"/>
    </row>
    <row r="8" spans="1:3" x14ac:dyDescent="0.35">
      <c r="A8" s="32" t="s">
        <v>2</v>
      </c>
      <c r="B8" s="33" t="s">
        <v>88</v>
      </c>
      <c r="C8" s="34" t="s">
        <v>161</v>
      </c>
    </row>
    <row r="9" spans="1:3" x14ac:dyDescent="0.35">
      <c r="A9" s="32" t="s">
        <v>3</v>
      </c>
      <c r="B9" s="33" t="s">
        <v>89</v>
      </c>
      <c r="C9" s="34" t="s">
        <v>161</v>
      </c>
    </row>
    <row r="10" spans="1:3" ht="16" thickBot="1" x14ac:dyDescent="0.4">
      <c r="A10" s="36" t="s">
        <v>4</v>
      </c>
      <c r="B10" s="37" t="s">
        <v>86</v>
      </c>
      <c r="C10" s="38"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138</v>
      </c>
    </row>
    <row r="16" spans="1:3" x14ac:dyDescent="0.35">
      <c r="A16" s="24"/>
      <c r="B16" s="24"/>
    </row>
    <row r="17" spans="1:2" x14ac:dyDescent="0.35">
      <c r="A17" s="24"/>
      <c r="B17" s="24"/>
    </row>
    <row r="18" spans="1:2" x14ac:dyDescent="0.35">
      <c r="A18" s="24"/>
      <c r="B18" s="24" t="s">
        <v>146</v>
      </c>
    </row>
    <row r="19" spans="1:2" x14ac:dyDescent="0.35">
      <c r="A19" s="24"/>
      <c r="B19" s="24" t="s">
        <v>145</v>
      </c>
    </row>
    <row r="20" spans="1:2" ht="31" x14ac:dyDescent="0.35">
      <c r="A20" s="24"/>
      <c r="B20" s="27" t="s">
        <v>147</v>
      </c>
    </row>
    <row r="21" spans="1:2" ht="31" x14ac:dyDescent="0.35">
      <c r="A21" s="24"/>
      <c r="B21" s="27" t="s">
        <v>149</v>
      </c>
    </row>
    <row r="22" spans="1:2" x14ac:dyDescent="0.35">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3" fitToHeight="0" orientation="portrait" r:id="rId1"/>
  <headerFooter>
    <oddFooter>&amp;L&amp;1#&amp;"Calibri"&amp;8&amp;K414141Proprietary</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T59"/>
  <sheetViews>
    <sheetView tabSelected="1" topLeftCell="A15" zoomScaleNormal="100" workbookViewId="0">
      <pane xSplit="4" ySplit="6" topLeftCell="N28" activePane="bottomRight" state="frozen"/>
      <selection activeCell="A15" sqref="A15"/>
      <selection pane="topRight" activeCell="E15" sqref="E15"/>
      <selection pane="bottomLeft" activeCell="A21" sqref="A21"/>
      <selection pane="bottomRight" activeCell="Q24" sqref="Q24"/>
    </sheetView>
  </sheetViews>
  <sheetFormatPr defaultColWidth="9.26953125" defaultRowHeight="15.5" x14ac:dyDescent="0.35"/>
  <cols>
    <col min="1" max="1" width="1.7265625" style="39"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7" width="11.36328125" style="25" bestFit="1" customWidth="1"/>
    <col min="18" max="18" width="14.26953125" style="25" bestFit="1" customWidth="1"/>
    <col min="19" max="20" width="11.7265625" style="25" bestFit="1" customWidth="1"/>
    <col min="21" max="16384" width="9.26953125" style="25"/>
  </cols>
  <sheetData>
    <row r="1" spans="1:16" x14ac:dyDescent="0.35">
      <c r="B1" s="26" t="s">
        <v>139</v>
      </c>
      <c r="C1" s="24"/>
      <c r="D1" s="24"/>
    </row>
    <row r="2" spans="1:16" s="39" customFormat="1" x14ac:dyDescent="0.35">
      <c r="B2" s="40" t="s">
        <v>142</v>
      </c>
      <c r="C2" s="41"/>
      <c r="D2" s="41"/>
    </row>
    <row r="3" spans="1:16" x14ac:dyDescent="0.35">
      <c r="A3" s="42"/>
      <c r="B3" s="26" t="s">
        <v>59</v>
      </c>
      <c r="C3" s="24"/>
      <c r="D3" s="24"/>
    </row>
    <row r="4" spans="1:16" x14ac:dyDescent="0.35">
      <c r="B4" s="24"/>
      <c r="C4" s="24"/>
      <c r="D4" s="24"/>
    </row>
    <row r="5" spans="1:16" s="49" customFormat="1" x14ac:dyDescent="0.35">
      <c r="A5" s="43"/>
      <c r="B5" s="44" t="s">
        <v>87</v>
      </c>
      <c r="C5" s="45"/>
      <c r="D5" s="45"/>
      <c r="E5" s="46"/>
      <c r="F5" s="46"/>
      <c r="G5" s="25"/>
      <c r="H5" s="47" t="s">
        <v>63</v>
      </c>
      <c r="I5" s="25"/>
      <c r="J5" s="25"/>
      <c r="K5" s="46"/>
      <c r="L5" s="46"/>
      <c r="M5" s="25"/>
      <c r="N5" s="48"/>
      <c r="O5" s="25"/>
      <c r="P5" s="25"/>
    </row>
    <row r="6" spans="1:16" s="49" customFormat="1" ht="15" customHeight="1" x14ac:dyDescent="0.35">
      <c r="A6" s="43"/>
      <c r="B6" s="381"/>
      <c r="C6" s="382"/>
      <c r="D6" s="390">
        <f>'Cover Page'!C7</f>
        <v>0</v>
      </c>
      <c r="E6" s="334"/>
      <c r="F6" s="335"/>
      <c r="G6" s="25"/>
      <c r="H6" s="50" t="str">
        <f>'Cover Page'!C10</f>
        <v>No</v>
      </c>
      <c r="I6" s="25"/>
      <c r="J6" s="25"/>
      <c r="K6" s="51"/>
      <c r="L6" s="51"/>
      <c r="M6" s="25"/>
      <c r="N6" s="52"/>
      <c r="O6" s="25"/>
      <c r="P6" s="25"/>
    </row>
    <row r="7" spans="1:16" s="49" customFormat="1" x14ac:dyDescent="0.35">
      <c r="A7" s="43"/>
      <c r="B7" s="44" t="s">
        <v>88</v>
      </c>
      <c r="C7" s="45"/>
      <c r="D7" s="45"/>
      <c r="E7" s="335"/>
      <c r="F7" s="335"/>
      <c r="G7" s="25"/>
      <c r="H7" s="39"/>
      <c r="K7" s="51"/>
      <c r="L7" s="51"/>
      <c r="M7" s="25"/>
      <c r="N7" s="39"/>
    </row>
    <row r="8" spans="1:16" s="49" customFormat="1" ht="15" customHeight="1" x14ac:dyDescent="0.35">
      <c r="A8" s="43"/>
      <c r="B8" s="383"/>
      <c r="C8" s="382"/>
      <c r="D8" s="197" t="str">
        <f>'Cover Page'!C8</f>
        <v>First Health Life &amp; Health Insurance Company</v>
      </c>
      <c r="E8" s="335"/>
      <c r="F8" s="335"/>
      <c r="G8" s="25"/>
      <c r="H8" s="53"/>
      <c r="K8" s="380"/>
      <c r="L8" s="380"/>
      <c r="M8" s="25"/>
      <c r="N8" s="53"/>
    </row>
    <row r="9" spans="1:16" s="49" customFormat="1" ht="18" customHeight="1" x14ac:dyDescent="0.35">
      <c r="A9" s="43"/>
      <c r="B9" s="54" t="s">
        <v>90</v>
      </c>
      <c r="C9" s="45"/>
      <c r="D9" s="45"/>
      <c r="E9" s="345" t="s">
        <v>105</v>
      </c>
      <c r="F9" s="335"/>
      <c r="H9" s="43"/>
      <c r="I9" s="25"/>
      <c r="J9" s="25"/>
      <c r="K9" s="55"/>
      <c r="L9" s="55"/>
      <c r="N9" s="43"/>
      <c r="O9" s="25"/>
      <c r="P9" s="25"/>
    </row>
    <row r="10" spans="1:16" s="49" customFormat="1" ht="15" customHeight="1" x14ac:dyDescent="0.35">
      <c r="A10" s="43"/>
      <c r="B10" s="384"/>
      <c r="C10" s="382"/>
      <c r="D10" s="197" t="str">
        <f>'Cover Page'!C9</f>
        <v>First Health Life &amp; Health Insurance Company</v>
      </c>
      <c r="E10" s="335"/>
      <c r="F10" s="335"/>
      <c r="G10" s="25"/>
      <c r="H10" s="52"/>
      <c r="K10" s="380"/>
      <c r="L10" s="380"/>
      <c r="M10" s="25"/>
      <c r="N10" s="52"/>
    </row>
    <row r="11" spans="1:16" s="49" customFormat="1" x14ac:dyDescent="0.35">
      <c r="A11" s="43"/>
      <c r="B11" s="54" t="s">
        <v>85</v>
      </c>
      <c r="C11" s="45"/>
      <c r="D11" s="45"/>
      <c r="E11" s="335"/>
      <c r="F11" s="335"/>
      <c r="H11" s="56"/>
      <c r="I11" s="25"/>
      <c r="J11" s="25"/>
      <c r="K11" s="55"/>
      <c r="L11" s="55"/>
      <c r="N11" s="56"/>
      <c r="O11" s="25"/>
      <c r="P11" s="25"/>
    </row>
    <row r="12" spans="1:16" s="49" customFormat="1" x14ac:dyDescent="0.35">
      <c r="A12" s="43"/>
      <c r="B12" s="384"/>
      <c r="C12" s="382"/>
      <c r="D12" s="197" t="str">
        <f>'Cover Page'!C6</f>
        <v>2019</v>
      </c>
      <c r="E12" s="57"/>
      <c r="F12" s="57"/>
      <c r="G12" s="58"/>
      <c r="H12" s="58"/>
      <c r="I12" s="25"/>
      <c r="J12" s="25"/>
      <c r="K12" s="57"/>
      <c r="L12" s="57"/>
      <c r="M12" s="58"/>
      <c r="N12" s="58"/>
      <c r="O12" s="25"/>
      <c r="P12" s="25"/>
    </row>
    <row r="13" spans="1:16" s="49" customFormat="1" ht="16" thickBot="1" x14ac:dyDescent="0.4">
      <c r="A13" s="43"/>
      <c r="B13" s="24"/>
      <c r="C13" s="24"/>
      <c r="D13" s="41"/>
      <c r="G13" s="58"/>
      <c r="H13" s="58"/>
      <c r="I13" s="25"/>
      <c r="J13" s="25"/>
      <c r="M13" s="58"/>
      <c r="N13" s="58"/>
      <c r="O13" s="25"/>
      <c r="P13" s="25"/>
    </row>
    <row r="14" spans="1:16" ht="13.75" customHeight="1" thickBot="1" x14ac:dyDescent="0.4">
      <c r="B14" s="24"/>
      <c r="C14" s="24"/>
      <c r="D14" s="41"/>
      <c r="E14" s="319"/>
      <c r="F14" s="320"/>
      <c r="G14" s="320" t="s">
        <v>33</v>
      </c>
      <c r="H14" s="320"/>
      <c r="I14" s="320"/>
      <c r="J14" s="320"/>
      <c r="K14" s="319"/>
      <c r="L14" s="320"/>
      <c r="M14" s="320" t="s">
        <v>33</v>
      </c>
      <c r="N14" s="320"/>
      <c r="O14" s="320"/>
      <c r="P14" s="332"/>
    </row>
    <row r="15" spans="1:16" ht="13.75" customHeight="1" thickBot="1" x14ac:dyDescent="0.4">
      <c r="B15" s="24"/>
      <c r="C15" s="24"/>
      <c r="D15" s="41"/>
      <c r="E15" s="322"/>
      <c r="F15" s="323"/>
      <c r="G15" s="324" t="s">
        <v>106</v>
      </c>
      <c r="H15" s="323"/>
      <c r="I15" s="323"/>
      <c r="J15" s="325"/>
      <c r="K15" s="322"/>
      <c r="L15" s="323"/>
      <c r="M15" s="324" t="s">
        <v>107</v>
      </c>
      <c r="N15" s="323"/>
      <c r="O15" s="323"/>
      <c r="P15" s="325"/>
    </row>
    <row r="16" spans="1:16" ht="16.5" customHeight="1" thickBot="1" x14ac:dyDescent="0.4">
      <c r="B16" s="24"/>
      <c r="C16" s="24"/>
      <c r="D16" s="41"/>
      <c r="E16" s="327" t="s">
        <v>8</v>
      </c>
      <c r="F16" s="326"/>
      <c r="G16" s="327" t="s">
        <v>9</v>
      </c>
      <c r="H16" s="328"/>
      <c r="I16" s="330" t="s">
        <v>10</v>
      </c>
      <c r="J16" s="331"/>
      <c r="K16" s="327" t="s">
        <v>8</v>
      </c>
      <c r="L16" s="328"/>
      <c r="M16" s="327" t="s">
        <v>9</v>
      </c>
      <c r="N16" s="328"/>
      <c r="O16" s="330" t="s">
        <v>10</v>
      </c>
      <c r="P16" s="331"/>
    </row>
    <row r="17" spans="2:20" ht="13.75" customHeight="1" x14ac:dyDescent="0.35">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20" ht="31.5" customHeight="1" thickBot="1" x14ac:dyDescent="0.4">
      <c r="B18" s="316"/>
      <c r="C18" s="313"/>
      <c r="D18" s="318"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c r="R18" s="25">
        <v>2018</v>
      </c>
      <c r="S18" s="25" t="s">
        <v>165</v>
      </c>
      <c r="T18" s="25" t="s">
        <v>166</v>
      </c>
    </row>
    <row r="19" spans="2:20" s="39" customFormat="1" ht="16" thickBot="1" x14ac:dyDescent="0.4">
      <c r="B19" s="314"/>
      <c r="C19" s="315"/>
      <c r="D19" s="317" t="s">
        <v>150</v>
      </c>
      <c r="E19" s="65">
        <v>1</v>
      </c>
      <c r="F19" s="66">
        <v>2</v>
      </c>
      <c r="G19" s="67">
        <v>3</v>
      </c>
      <c r="H19" s="68">
        <v>4</v>
      </c>
      <c r="I19" s="67">
        <v>5</v>
      </c>
      <c r="J19" s="68">
        <v>6</v>
      </c>
      <c r="K19" s="67">
        <v>7</v>
      </c>
      <c r="L19" s="68">
        <v>8</v>
      </c>
      <c r="M19" s="67">
        <v>9</v>
      </c>
      <c r="N19" s="68">
        <v>10</v>
      </c>
      <c r="O19" s="67">
        <v>11</v>
      </c>
      <c r="P19" s="69">
        <v>12</v>
      </c>
    </row>
    <row r="20" spans="2:20" x14ac:dyDescent="0.35">
      <c r="B20" s="70" t="s">
        <v>0</v>
      </c>
      <c r="C20" s="71" t="s">
        <v>32</v>
      </c>
      <c r="D20" s="72"/>
      <c r="E20" s="73"/>
      <c r="F20" s="74"/>
      <c r="G20" s="75"/>
      <c r="H20" s="76"/>
      <c r="I20" s="77"/>
      <c r="J20" s="75"/>
      <c r="K20" s="73"/>
      <c r="L20" s="74"/>
      <c r="M20" s="77"/>
      <c r="N20" s="76"/>
      <c r="O20" s="77"/>
      <c r="P20" s="78"/>
    </row>
    <row r="21" spans="2:20" x14ac:dyDescent="0.35">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560147</v>
      </c>
      <c r="P21" s="83">
        <f>'Pt 2 Premium and Claims'!P22+'Pt 2 Premium and Claims'!P23-'Pt 2 Premium and Claims'!P24-'Pt 2 Premium and Claims'!P25</f>
        <v>560147</v>
      </c>
      <c r="R21" s="406">
        <v>604651</v>
      </c>
      <c r="S21" s="195">
        <f>O21-R21</f>
        <v>-44504</v>
      </c>
      <c r="T21" s="408">
        <f>S21/R21</f>
        <v>-7.3602789046904746E-2</v>
      </c>
    </row>
    <row r="22" spans="2:20" s="39" customFormat="1" x14ac:dyDescent="0.35">
      <c r="B22" s="85"/>
      <c r="C22" s="86"/>
      <c r="D22" s="87"/>
      <c r="E22" s="88"/>
      <c r="F22" s="89"/>
      <c r="G22" s="90"/>
      <c r="H22" s="91"/>
      <c r="I22" s="88"/>
      <c r="J22" s="92"/>
      <c r="K22" s="88"/>
      <c r="L22" s="89"/>
      <c r="M22" s="88"/>
      <c r="N22" s="91"/>
      <c r="O22" s="88"/>
      <c r="P22" s="89"/>
      <c r="R22" s="407"/>
    </row>
    <row r="23" spans="2:20" s="39" customFormat="1" x14ac:dyDescent="0.35">
      <c r="B23" s="70" t="s">
        <v>1</v>
      </c>
      <c r="C23" s="71" t="s">
        <v>6</v>
      </c>
      <c r="D23" s="93"/>
      <c r="E23" s="77"/>
      <c r="F23" s="94"/>
      <c r="G23" s="75"/>
      <c r="H23" s="95"/>
      <c r="I23" s="77"/>
      <c r="J23" s="96"/>
      <c r="K23" s="77"/>
      <c r="L23" s="94"/>
      <c r="M23" s="77"/>
      <c r="N23" s="95"/>
      <c r="O23" s="77"/>
      <c r="P23" s="94"/>
      <c r="R23" s="407"/>
    </row>
    <row r="24" spans="2:20" s="39" customFormat="1" x14ac:dyDescent="0.35">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341905</v>
      </c>
      <c r="P24" s="83">
        <f>'Pt 2 Premium and Claims'!P51</f>
        <v>343677</v>
      </c>
      <c r="Q24" s="414"/>
      <c r="R24" s="407">
        <v>353025</v>
      </c>
      <c r="S24" s="195">
        <f>O24-R24</f>
        <v>-11120</v>
      </c>
      <c r="T24" s="408">
        <f>S24/R24</f>
        <v>-3.1499185610084274E-2</v>
      </c>
    </row>
    <row r="25" spans="2:20" s="39" customFormat="1" x14ac:dyDescent="0.35">
      <c r="B25" s="99"/>
      <c r="C25" s="100"/>
      <c r="D25" s="87"/>
      <c r="E25" s="88"/>
      <c r="F25" s="89"/>
      <c r="G25" s="90"/>
      <c r="H25" s="91"/>
      <c r="I25" s="88"/>
      <c r="J25" s="92"/>
      <c r="K25" s="88"/>
      <c r="L25" s="89"/>
      <c r="M25" s="88"/>
      <c r="N25" s="91"/>
      <c r="O25" s="88"/>
      <c r="P25" s="89"/>
      <c r="R25" s="407"/>
    </row>
    <row r="26" spans="2:20" x14ac:dyDescent="0.35">
      <c r="B26" s="70" t="s">
        <v>2</v>
      </c>
      <c r="C26" s="71" t="s">
        <v>46</v>
      </c>
      <c r="D26" s="72"/>
      <c r="E26" s="77"/>
      <c r="F26" s="94"/>
      <c r="G26" s="75"/>
      <c r="H26" s="95"/>
      <c r="I26" s="77"/>
      <c r="J26" s="96"/>
      <c r="K26" s="77"/>
      <c r="L26" s="94"/>
      <c r="M26" s="77"/>
      <c r="N26" s="95"/>
      <c r="O26" s="77"/>
      <c r="P26" s="94"/>
      <c r="R26" s="406"/>
    </row>
    <row r="27" spans="2:20" s="39" customFormat="1" ht="31" x14ac:dyDescent="0.35">
      <c r="B27" s="97"/>
      <c r="C27" s="101">
        <v>3.1</v>
      </c>
      <c r="D27" s="81" t="s">
        <v>135</v>
      </c>
      <c r="E27" s="77"/>
      <c r="F27" s="94"/>
      <c r="G27" s="75"/>
      <c r="H27" s="95"/>
      <c r="I27" s="77"/>
      <c r="J27" s="96"/>
      <c r="K27" s="77"/>
      <c r="L27" s="94"/>
      <c r="M27" s="77"/>
      <c r="N27" s="95"/>
      <c r="O27" s="77"/>
      <c r="P27" s="94"/>
      <c r="R27" s="407"/>
    </row>
    <row r="28" spans="2:20" s="39" customFormat="1" x14ac:dyDescent="0.35">
      <c r="B28" s="97"/>
      <c r="C28" s="101"/>
      <c r="D28" s="81" t="s">
        <v>58</v>
      </c>
      <c r="E28" s="102"/>
      <c r="F28" s="103"/>
      <c r="G28" s="104"/>
      <c r="H28" s="105"/>
      <c r="I28" s="106"/>
      <c r="J28" s="107"/>
      <c r="K28" s="106"/>
      <c r="L28" s="108"/>
      <c r="M28" s="106"/>
      <c r="N28" s="105"/>
      <c r="O28" s="106">
        <v>30783.11135476948</v>
      </c>
      <c r="P28" s="108">
        <v>30783.11135476948</v>
      </c>
      <c r="R28" s="407">
        <v>26368</v>
      </c>
      <c r="S28" s="195">
        <f>O28-R28</f>
        <v>4415.1113547694804</v>
      </c>
      <c r="T28" s="408">
        <f>S28/R28</f>
        <v>0.16744202650066295</v>
      </c>
    </row>
    <row r="29" spans="2:20" s="39" customFormat="1" ht="31" x14ac:dyDescent="0.35">
      <c r="B29" s="97"/>
      <c r="C29" s="101"/>
      <c r="D29" s="81" t="s">
        <v>67</v>
      </c>
      <c r="E29" s="106"/>
      <c r="F29" s="108"/>
      <c r="G29" s="104"/>
      <c r="H29" s="105"/>
      <c r="I29" s="106"/>
      <c r="J29" s="107"/>
      <c r="K29" s="106"/>
      <c r="L29" s="108"/>
      <c r="M29" s="106"/>
      <c r="N29" s="105"/>
      <c r="O29" s="106">
        <v>3.8021944477701211</v>
      </c>
      <c r="P29" s="108">
        <v>3.8021944477701211</v>
      </c>
      <c r="R29" s="407">
        <v>13296</v>
      </c>
      <c r="S29" s="195">
        <f>O29-R29</f>
        <v>-13292.19780555223</v>
      </c>
      <c r="T29" s="408">
        <f>S29/R29</f>
        <v>-0.99971403471361542</v>
      </c>
    </row>
    <row r="30" spans="2:20" ht="46.5" x14ac:dyDescent="0.35">
      <c r="B30" s="79"/>
      <c r="C30" s="101">
        <v>3.2</v>
      </c>
      <c r="D30" s="81" t="s">
        <v>136</v>
      </c>
      <c r="E30" s="77"/>
      <c r="F30" s="94"/>
      <c r="G30" s="75"/>
      <c r="H30" s="95"/>
      <c r="I30" s="77"/>
      <c r="J30" s="96"/>
      <c r="K30" s="77"/>
      <c r="L30" s="94"/>
      <c r="M30" s="77"/>
      <c r="N30" s="95"/>
      <c r="O30" s="77"/>
      <c r="P30" s="94"/>
      <c r="R30" s="406"/>
    </row>
    <row r="31" spans="2:20" x14ac:dyDescent="0.35">
      <c r="B31" s="79"/>
      <c r="C31" s="101"/>
      <c r="D31" s="109" t="s">
        <v>42</v>
      </c>
      <c r="E31" s="110"/>
      <c r="F31" s="108"/>
      <c r="G31" s="104"/>
      <c r="H31" s="105"/>
      <c r="I31" s="106"/>
      <c r="J31" s="107"/>
      <c r="K31" s="110"/>
      <c r="L31" s="108"/>
      <c r="M31" s="106"/>
      <c r="N31" s="105"/>
      <c r="O31" s="106">
        <v>1512.1375694925302</v>
      </c>
      <c r="P31" s="108">
        <v>1512.1375694925302</v>
      </c>
      <c r="R31" s="406">
        <v>1484</v>
      </c>
      <c r="S31" s="195">
        <f>O31-R31</f>
        <v>28.137569492530247</v>
      </c>
      <c r="T31" s="408">
        <f>S31/R31</f>
        <v>1.8960626342675369E-2</v>
      </c>
    </row>
    <row r="32" spans="2:20" x14ac:dyDescent="0.35">
      <c r="B32" s="79"/>
      <c r="C32" s="101"/>
      <c r="D32" s="109" t="s">
        <v>104</v>
      </c>
      <c r="E32" s="106"/>
      <c r="F32" s="108"/>
      <c r="G32" s="104"/>
      <c r="H32" s="105"/>
      <c r="I32" s="106"/>
      <c r="J32" s="107"/>
      <c r="K32" s="106"/>
      <c r="L32" s="108"/>
      <c r="M32" s="106"/>
      <c r="N32" s="105"/>
      <c r="O32" s="106">
        <v>6602</v>
      </c>
      <c r="P32" s="108">
        <v>6602</v>
      </c>
      <c r="R32" s="406">
        <v>17168</v>
      </c>
      <c r="S32" s="195">
        <f>O32-R32</f>
        <v>-10566</v>
      </c>
      <c r="T32" s="408">
        <f>S32/R32</f>
        <v>-0.61544734389561973</v>
      </c>
    </row>
    <row r="33" spans="2:20" x14ac:dyDescent="0.35">
      <c r="B33" s="79"/>
      <c r="C33" s="101"/>
      <c r="D33" s="109" t="s">
        <v>103</v>
      </c>
      <c r="E33" s="106"/>
      <c r="F33" s="108"/>
      <c r="G33" s="104"/>
      <c r="H33" s="105"/>
      <c r="I33" s="106"/>
      <c r="J33" s="107"/>
      <c r="K33" s="106"/>
      <c r="L33" s="108"/>
      <c r="M33" s="106"/>
      <c r="N33" s="105"/>
      <c r="O33" s="106"/>
      <c r="P33" s="108"/>
      <c r="R33" s="406">
        <v>0</v>
      </c>
    </row>
    <row r="34" spans="2:20" x14ac:dyDescent="0.35">
      <c r="B34" s="79"/>
      <c r="C34" s="101">
        <v>3.3</v>
      </c>
      <c r="D34" s="109" t="s">
        <v>21</v>
      </c>
      <c r="E34" s="110"/>
      <c r="F34" s="108"/>
      <c r="G34" s="104"/>
      <c r="H34" s="105"/>
      <c r="I34" s="106"/>
      <c r="J34" s="107"/>
      <c r="K34" s="110"/>
      <c r="L34" s="108"/>
      <c r="M34" s="106"/>
      <c r="N34" s="105"/>
      <c r="O34" s="106"/>
      <c r="P34" s="108"/>
      <c r="R34" s="406"/>
    </row>
    <row r="35" spans="2:20" x14ac:dyDescent="0.35">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38901.05111870978</v>
      </c>
      <c r="P35" s="112">
        <f t="shared" si="0"/>
        <v>38901.05111870978</v>
      </c>
      <c r="R35" s="406">
        <v>58316</v>
      </c>
      <c r="S35" s="195">
        <f>O35-R35</f>
        <v>-19414.94888129022</v>
      </c>
      <c r="T35" s="408">
        <f>S35/R35</f>
        <v>-0.33292662187547534</v>
      </c>
    </row>
    <row r="36" spans="2:20" s="39" customFormat="1" x14ac:dyDescent="0.35">
      <c r="B36" s="99"/>
      <c r="C36" s="100"/>
      <c r="D36" s="87"/>
      <c r="E36" s="88"/>
      <c r="F36" s="89"/>
      <c r="G36" s="90"/>
      <c r="H36" s="91"/>
      <c r="I36" s="88"/>
      <c r="J36" s="92"/>
      <c r="K36" s="88"/>
      <c r="L36" s="89"/>
      <c r="M36" s="88"/>
      <c r="N36" s="91"/>
      <c r="O36" s="88"/>
      <c r="P36" s="89"/>
      <c r="R36" s="407"/>
    </row>
    <row r="37" spans="2:20" x14ac:dyDescent="0.35">
      <c r="B37" s="113" t="s">
        <v>3</v>
      </c>
      <c r="C37" s="114" t="s">
        <v>47</v>
      </c>
      <c r="D37" s="115"/>
      <c r="E37" s="77"/>
      <c r="F37" s="94"/>
      <c r="G37" s="75"/>
      <c r="H37" s="95"/>
      <c r="I37" s="77"/>
      <c r="J37" s="96"/>
      <c r="K37" s="77"/>
      <c r="L37" s="94"/>
      <c r="M37" s="77"/>
      <c r="N37" s="95"/>
      <c r="O37" s="77"/>
      <c r="P37" s="94"/>
      <c r="R37" s="406"/>
    </row>
    <row r="38" spans="2:20" x14ac:dyDescent="0.35">
      <c r="B38" s="116"/>
      <c r="C38" s="101">
        <v>4.0999999999999996</v>
      </c>
      <c r="D38" s="109" t="s">
        <v>18</v>
      </c>
      <c r="E38" s="106"/>
      <c r="F38" s="108"/>
      <c r="G38" s="106"/>
      <c r="H38" s="108"/>
      <c r="I38" s="106"/>
      <c r="J38" s="108"/>
      <c r="K38" s="106"/>
      <c r="L38" s="108"/>
      <c r="M38" s="106"/>
      <c r="N38" s="108"/>
      <c r="O38" s="106"/>
      <c r="P38" s="108"/>
      <c r="R38" s="406"/>
    </row>
    <row r="39" spans="2:20" x14ac:dyDescent="0.35">
      <c r="B39" s="116"/>
      <c r="C39" s="101">
        <v>4.2</v>
      </c>
      <c r="D39" s="109" t="s">
        <v>19</v>
      </c>
      <c r="E39" s="106"/>
      <c r="F39" s="108"/>
      <c r="G39" s="106"/>
      <c r="H39" s="108"/>
      <c r="I39" s="106"/>
      <c r="J39" s="108"/>
      <c r="K39" s="106"/>
      <c r="L39" s="108"/>
      <c r="M39" s="106"/>
      <c r="N39" s="108"/>
      <c r="O39" s="106"/>
      <c r="P39" s="108"/>
      <c r="R39" s="406"/>
    </row>
    <row r="40" spans="2:20" x14ac:dyDescent="0.35">
      <c r="B40" s="116"/>
      <c r="C40" s="101">
        <v>4.3</v>
      </c>
      <c r="D40" s="109" t="s">
        <v>22</v>
      </c>
      <c r="E40" s="77"/>
      <c r="F40" s="94"/>
      <c r="G40" s="77"/>
      <c r="H40" s="94"/>
      <c r="I40" s="77"/>
      <c r="J40" s="94"/>
      <c r="K40" s="77"/>
      <c r="L40" s="94"/>
      <c r="M40" s="77"/>
      <c r="N40" s="94"/>
      <c r="O40" s="77"/>
      <c r="P40" s="94"/>
      <c r="R40" s="406"/>
    </row>
    <row r="41" spans="2:20" ht="17.25" customHeight="1" x14ac:dyDescent="0.35">
      <c r="B41" s="116"/>
      <c r="C41" s="101"/>
      <c r="D41" s="81" t="s">
        <v>122</v>
      </c>
      <c r="E41" s="110"/>
      <c r="F41" s="108"/>
      <c r="G41" s="110"/>
      <c r="H41" s="108"/>
      <c r="I41" s="110"/>
      <c r="J41" s="108"/>
      <c r="K41" s="110"/>
      <c r="L41" s="108"/>
      <c r="M41" s="110"/>
      <c r="N41" s="108"/>
      <c r="O41" s="110">
        <v>121.55268909032685</v>
      </c>
      <c r="P41" s="108">
        <v>121.55268909032685</v>
      </c>
      <c r="R41" s="406">
        <v>2310</v>
      </c>
      <c r="S41" s="195">
        <f>O41-R41</f>
        <v>-2188.447310909673</v>
      </c>
      <c r="T41" s="408">
        <f>S41/R41</f>
        <v>-0.94737978827258573</v>
      </c>
    </row>
    <row r="42" spans="2:20" ht="31" x14ac:dyDescent="0.35">
      <c r="B42" s="116"/>
      <c r="C42" s="117"/>
      <c r="D42" s="81" t="s">
        <v>123</v>
      </c>
      <c r="E42" s="110"/>
      <c r="F42" s="108"/>
      <c r="G42" s="110"/>
      <c r="H42" s="108"/>
      <c r="I42" s="110"/>
      <c r="J42" s="108"/>
      <c r="K42" s="110"/>
      <c r="L42" s="108"/>
      <c r="M42" s="110"/>
      <c r="N42" s="108"/>
      <c r="O42" s="110"/>
      <c r="P42" s="108"/>
      <c r="R42" s="406"/>
    </row>
    <row r="43" spans="2:20" x14ac:dyDescent="0.35">
      <c r="B43" s="116"/>
      <c r="C43" s="101">
        <v>4.4000000000000004</v>
      </c>
      <c r="D43" s="109" t="s">
        <v>20</v>
      </c>
      <c r="E43" s="110"/>
      <c r="F43" s="104"/>
      <c r="G43" s="110"/>
      <c r="H43" s="104"/>
      <c r="I43" s="110"/>
      <c r="J43" s="104"/>
      <c r="K43" s="110"/>
      <c r="L43" s="104"/>
      <c r="M43" s="110"/>
      <c r="N43" s="104"/>
      <c r="O43" s="110">
        <v>34941.603564866513</v>
      </c>
      <c r="P43" s="108">
        <v>34941.603564866513</v>
      </c>
      <c r="R43" s="406">
        <v>96090</v>
      </c>
      <c r="S43" s="195">
        <f>O43-R43</f>
        <v>-61148.396435133487</v>
      </c>
      <c r="T43" s="408">
        <f>S43/R43</f>
        <v>-0.63636586986297727</v>
      </c>
    </row>
    <row r="44" spans="2:20" x14ac:dyDescent="0.35">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35063.15625395684</v>
      </c>
      <c r="P44" s="83">
        <f t="shared" si="1"/>
        <v>35063.15625395684</v>
      </c>
      <c r="R44" s="406">
        <v>98400</v>
      </c>
      <c r="S44" s="195">
        <f>O44-R44</f>
        <v>-63336.84374604316</v>
      </c>
      <c r="T44" s="408">
        <f>S44/R44</f>
        <v>-0.64366711124027598</v>
      </c>
    </row>
    <row r="45" spans="2:20" s="39" customFormat="1" x14ac:dyDescent="0.35">
      <c r="B45" s="120"/>
      <c r="C45" s="121"/>
      <c r="D45" s="122"/>
      <c r="E45" s="77"/>
      <c r="F45" s="94"/>
      <c r="G45" s="75"/>
      <c r="H45" s="95"/>
      <c r="I45" s="77"/>
      <c r="J45" s="96"/>
      <c r="K45" s="77"/>
      <c r="L45" s="94"/>
      <c r="M45" s="77"/>
      <c r="N45" s="95"/>
      <c r="O45" s="77"/>
      <c r="P45" s="94"/>
      <c r="R45" s="407"/>
    </row>
    <row r="46" spans="2:20" x14ac:dyDescent="0.35">
      <c r="B46" s="113" t="s">
        <v>4</v>
      </c>
      <c r="C46" s="123" t="s">
        <v>48</v>
      </c>
      <c r="D46" s="124"/>
      <c r="E46" s="77"/>
      <c r="F46" s="94"/>
      <c r="G46" s="75"/>
      <c r="H46" s="95"/>
      <c r="I46" s="77"/>
      <c r="J46" s="96"/>
      <c r="K46" s="77"/>
      <c r="L46" s="94"/>
      <c r="M46" s="77"/>
      <c r="N46" s="95"/>
      <c r="O46" s="77"/>
      <c r="P46" s="94"/>
      <c r="R46" s="406"/>
    </row>
    <row r="47" spans="2:20" s="39" customFormat="1" x14ac:dyDescent="0.35">
      <c r="B47" s="97"/>
      <c r="C47" s="101">
        <v>5.0999999999999996</v>
      </c>
      <c r="D47" s="109" t="s">
        <v>5</v>
      </c>
      <c r="E47" s="125"/>
      <c r="F47" s="126"/>
      <c r="G47" s="125"/>
      <c r="H47" s="126"/>
      <c r="I47" s="125"/>
      <c r="J47" s="126"/>
      <c r="K47" s="125"/>
      <c r="L47" s="126"/>
      <c r="M47" s="125"/>
      <c r="N47" s="126"/>
      <c r="O47" s="404">
        <v>839</v>
      </c>
      <c r="P47" s="405">
        <v>839</v>
      </c>
      <c r="R47" s="407">
        <v>896</v>
      </c>
      <c r="S47" s="195">
        <f>O47-R47</f>
        <v>-57</v>
      </c>
      <c r="T47" s="408">
        <f>S47/R47</f>
        <v>-6.3616071428571425E-2</v>
      </c>
    </row>
    <row r="48" spans="2:20" s="39" customFormat="1" x14ac:dyDescent="0.35">
      <c r="B48" s="97"/>
      <c r="C48" s="101">
        <v>5.2</v>
      </c>
      <c r="D48" s="109" t="s">
        <v>27</v>
      </c>
      <c r="E48" s="125"/>
      <c r="F48" s="126"/>
      <c r="G48" s="125"/>
      <c r="H48" s="126"/>
      <c r="I48" s="125"/>
      <c r="J48" s="126"/>
      <c r="K48" s="125"/>
      <c r="L48" s="126"/>
      <c r="M48" s="125"/>
      <c r="N48" s="126"/>
      <c r="O48" s="404">
        <v>10393</v>
      </c>
      <c r="P48" s="405">
        <v>10393</v>
      </c>
      <c r="R48" s="407">
        <v>11017</v>
      </c>
      <c r="S48" s="195">
        <f>O48-R48</f>
        <v>-624</v>
      </c>
      <c r="T48" s="408">
        <f>S48/R48</f>
        <v>-5.6639738585821914E-2</v>
      </c>
    </row>
    <row r="49" spans="2:20" s="39" customFormat="1" ht="16" thickBot="1" x14ac:dyDescent="0.4">
      <c r="B49" s="97"/>
      <c r="C49" s="101">
        <v>5.3</v>
      </c>
      <c r="D49" s="109" t="s">
        <v>23</v>
      </c>
      <c r="E49" s="127">
        <f>E48/12</f>
        <v>0</v>
      </c>
      <c r="F49" s="128">
        <f t="shared" ref="F49:P49" si="2">F48/12</f>
        <v>0</v>
      </c>
      <c r="G49" s="127">
        <f t="shared" si="2"/>
        <v>0</v>
      </c>
      <c r="H49" s="128">
        <f>H48/12</f>
        <v>0</v>
      </c>
      <c r="I49" s="127">
        <f t="shared" si="2"/>
        <v>0</v>
      </c>
      <c r="J49" s="128">
        <f t="shared" si="2"/>
        <v>0</v>
      </c>
      <c r="K49" s="127">
        <f t="shared" si="2"/>
        <v>0</v>
      </c>
      <c r="L49" s="128">
        <f t="shared" si="2"/>
        <v>0</v>
      </c>
      <c r="M49" s="127">
        <f>M48/12</f>
        <v>0</v>
      </c>
      <c r="N49" s="128">
        <f>N48/12</f>
        <v>0</v>
      </c>
      <c r="O49" s="127">
        <f t="shared" si="2"/>
        <v>866.08333333333337</v>
      </c>
      <c r="P49" s="128">
        <f t="shared" si="2"/>
        <v>866.08333333333337</v>
      </c>
      <c r="R49" s="407">
        <v>918.08333333333337</v>
      </c>
      <c r="S49" s="195">
        <f>O49-R49</f>
        <v>-52</v>
      </c>
      <c r="T49" s="408">
        <f>S49/R49</f>
        <v>-5.6639738585821907E-2</v>
      </c>
    </row>
    <row r="50" spans="2:20" ht="45" customHeight="1" x14ac:dyDescent="0.35">
      <c r="B50" s="129"/>
      <c r="C50" s="130"/>
      <c r="D50" s="131"/>
      <c r="E50" s="333" t="str">
        <f>"Grand Total as of "&amp;""&amp;TEXT(E$18,"MM/DD/YYYY")&amp;" for ALL markets in col. 1-12."</f>
        <v>Grand Total as of 12/31/2019 for ALL markets in col. 1-12.</v>
      </c>
      <c r="F50" s="132"/>
      <c r="G50" s="132"/>
      <c r="H50" s="132"/>
      <c r="I50" s="132"/>
      <c r="J50" s="132"/>
      <c r="K50" s="133"/>
      <c r="L50" s="132"/>
      <c r="M50" s="132"/>
      <c r="N50" s="132"/>
      <c r="O50" s="132"/>
      <c r="P50" s="134"/>
    </row>
    <row r="51" spans="2:20" x14ac:dyDescent="0.35">
      <c r="B51" s="138" t="s">
        <v>56</v>
      </c>
      <c r="C51" s="139" t="s">
        <v>53</v>
      </c>
      <c r="D51" s="140"/>
      <c r="E51" s="391"/>
      <c r="F51" s="141"/>
      <c r="G51" s="141"/>
      <c r="H51" s="141"/>
      <c r="I51" s="141"/>
      <c r="J51" s="141"/>
      <c r="K51" s="137"/>
      <c r="L51" s="141"/>
      <c r="M51" s="141"/>
      <c r="N51" s="141"/>
      <c r="O51" s="141"/>
      <c r="P51" s="142"/>
    </row>
    <row r="52" spans="2:20" ht="16" thickBot="1" x14ac:dyDescent="0.4">
      <c r="B52" s="143" t="s">
        <v>57</v>
      </c>
      <c r="C52" s="144" t="s">
        <v>129</v>
      </c>
      <c r="D52" s="145"/>
      <c r="E52" s="146"/>
      <c r="F52" s="147"/>
      <c r="G52" s="147"/>
      <c r="H52" s="147"/>
      <c r="I52" s="147"/>
      <c r="J52" s="147"/>
      <c r="K52" s="148"/>
      <c r="L52" s="147"/>
      <c r="M52" s="147"/>
      <c r="N52" s="147"/>
      <c r="O52" s="147"/>
      <c r="P52" s="149"/>
    </row>
    <row r="53" spans="2:20" x14ac:dyDescent="0.35">
      <c r="B53" s="24"/>
      <c r="C53" s="24"/>
      <c r="D53" s="24"/>
      <c r="E53" s="150"/>
      <c r="F53" s="150"/>
      <c r="G53" s="150"/>
      <c r="H53" s="150"/>
      <c r="I53" s="150"/>
      <c r="J53" s="150"/>
      <c r="K53" s="150"/>
      <c r="L53" s="150"/>
      <c r="M53" s="150"/>
      <c r="N53" s="150"/>
      <c r="O53" s="150"/>
      <c r="P53" s="150"/>
    </row>
    <row r="54" spans="2:20" x14ac:dyDescent="0.35">
      <c r="B54" s="151" t="s">
        <v>61</v>
      </c>
      <c r="C54" s="151"/>
      <c r="D54" s="151"/>
      <c r="E54" s="150"/>
      <c r="F54" s="150"/>
      <c r="G54" s="150"/>
      <c r="H54" s="150"/>
      <c r="I54" s="150"/>
      <c r="J54" s="150"/>
      <c r="K54" s="150"/>
      <c r="L54" s="150"/>
      <c r="M54" s="150"/>
      <c r="N54" s="150"/>
      <c r="O54" s="150"/>
      <c r="P54" s="150"/>
    </row>
    <row r="55" spans="2:20" ht="17.25" customHeight="1" x14ac:dyDescent="0.35">
      <c r="B55" s="151"/>
      <c r="C55" s="248" t="s">
        <v>138</v>
      </c>
      <c r="D55" s="248"/>
      <c r="E55" s="150"/>
      <c r="F55" s="150"/>
      <c r="G55" s="150"/>
      <c r="H55" s="150"/>
      <c r="I55" s="150"/>
      <c r="J55" s="150"/>
      <c r="K55" s="150"/>
      <c r="L55" s="150"/>
      <c r="M55" s="150"/>
      <c r="N55" s="150"/>
      <c r="O55" s="150"/>
      <c r="P55" s="150"/>
    </row>
    <row r="56" spans="2:20" ht="16.5" customHeight="1" x14ac:dyDescent="0.35">
      <c r="B56" s="151"/>
      <c r="C56" s="151" t="s">
        <v>70</v>
      </c>
      <c r="D56" s="47"/>
      <c r="E56" s="150"/>
      <c r="F56" s="150"/>
      <c r="G56" s="150"/>
      <c r="H56" s="150"/>
      <c r="I56" s="150"/>
      <c r="J56" s="150"/>
      <c r="K56" s="150"/>
      <c r="L56" s="150"/>
      <c r="M56" s="150"/>
      <c r="N56" s="150"/>
      <c r="O56" s="150"/>
      <c r="P56" s="150"/>
    </row>
    <row r="57" spans="2:20" ht="17.25" customHeight="1" x14ac:dyDescent="0.35">
      <c r="B57" s="151"/>
      <c r="C57" s="151" t="s">
        <v>66</v>
      </c>
      <c r="D57" s="47"/>
    </row>
    <row r="58" spans="2:20" ht="17.25" customHeight="1" x14ac:dyDescent="0.35">
      <c r="B58" s="152"/>
      <c r="C58" s="248" t="s">
        <v>101</v>
      </c>
      <c r="D58" s="248"/>
      <c r="E58" s="153"/>
    </row>
    <row r="59" spans="2:20" ht="13.15" customHeight="1" x14ac:dyDescent="0.35">
      <c r="C59" s="154"/>
      <c r="D59" s="154"/>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5" stopIfTrue="1" operator="lessThan">
      <formula>0</formula>
    </cfRule>
  </conditionalFormatting>
  <conditionalFormatting sqref="K28:K29 K31:K34 M28:M29 M31:M34 O28:O29 O31:O34 O44 M44 K44">
    <cfRule type="cellIs" dxfId="43" priority="44" stopIfTrue="1" operator="lessThan">
      <formula>0</formula>
    </cfRule>
  </conditionalFormatting>
  <conditionalFormatting sqref="G35:H35">
    <cfRule type="cellIs" dxfId="42" priority="16" stopIfTrue="1" operator="lessThan">
      <formula>0</formula>
    </cfRule>
  </conditionalFormatting>
  <conditionalFormatting sqref="I35:J35">
    <cfRule type="cellIs" dxfId="41" priority="15" stopIfTrue="1" operator="lessThan">
      <formula>0</formula>
    </cfRule>
  </conditionalFormatting>
  <conditionalFormatting sqref="K35:L35">
    <cfRule type="cellIs" dxfId="40" priority="14" stopIfTrue="1" operator="lessThan">
      <formula>0</formula>
    </cfRule>
  </conditionalFormatting>
  <conditionalFormatting sqref="M35:N35">
    <cfRule type="cellIs" dxfId="39" priority="13" stopIfTrue="1" operator="lessThan">
      <formula>0</formula>
    </cfRule>
  </conditionalFormatting>
  <conditionalFormatting sqref="O35:P35">
    <cfRule type="cellIs" dxfId="38" priority="12" stopIfTrue="1" operator="lessThan">
      <formula>0</formula>
    </cfRule>
  </conditionalFormatting>
  <conditionalFormatting sqref="G38:G39 I38:I39 K38:K39 M38:M39 O38:O39">
    <cfRule type="cellIs" dxfId="37" priority="11" stopIfTrue="1" operator="lessThan">
      <formula>0</formula>
    </cfRule>
  </conditionalFormatting>
  <conditionalFormatting sqref="F43">
    <cfRule type="cellIs" dxfId="36" priority="10" stopIfTrue="1" operator="lessThan">
      <formula>0</formula>
    </cfRule>
  </conditionalFormatting>
  <conditionalFormatting sqref="E43">
    <cfRule type="cellIs" dxfId="35" priority="8" stopIfTrue="1" operator="lessThan">
      <formula>0</formula>
    </cfRule>
  </conditionalFormatting>
  <conditionalFormatting sqref="H43 J43 L43 N43">
    <cfRule type="cellIs" dxfId="34" priority="6" stopIfTrue="1" operator="lessThan">
      <formula>0</formula>
    </cfRule>
  </conditionalFormatting>
  <conditionalFormatting sqref="G43 I43 K43 M43 O43">
    <cfRule type="cellIs" dxfId="33" priority="5" stopIfTrue="1" operator="lessThan">
      <formula>0</formula>
    </cfRule>
  </conditionalFormatting>
  <conditionalFormatting sqref="G41:G42 I41:I42 K41:K42 M41:M42 O41:O42">
    <cfRule type="cellIs" dxfId="32" priority="4" stopIfTrue="1" operator="lessThan">
      <formula>0</formula>
    </cfRule>
  </conditionalFormatting>
  <conditionalFormatting sqref="G47:O48">
    <cfRule type="cellIs" dxfId="31" priority="3" stopIfTrue="1" operator="lessThan">
      <formula>0</formula>
    </cfRule>
  </conditionalFormatting>
  <conditionalFormatting sqref="P47:P48">
    <cfRule type="cellIs" dxfId="30"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5" zoomScaleNormal="100" workbookViewId="0">
      <pane xSplit="4" ySplit="7" topLeftCell="M44" activePane="bottomRight" state="frozen"/>
      <selection activeCell="A15" sqref="A15"/>
      <selection pane="topRight" activeCell="E15" sqref="E15"/>
      <selection pane="bottomLeft" activeCell="A22" sqref="A22"/>
      <selection pane="bottomRight" activeCell="P22" sqref="P22:P24"/>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139</v>
      </c>
      <c r="C1" s="24"/>
      <c r="D1" s="24"/>
    </row>
    <row r="2" spans="1:16" s="10" customFormat="1" x14ac:dyDescent="0.35">
      <c r="B2" s="40" t="s">
        <v>142</v>
      </c>
      <c r="C2" s="41"/>
      <c r="D2" s="41"/>
    </row>
    <row r="3" spans="1:16" x14ac:dyDescent="0.35">
      <c r="B3" s="26" t="s">
        <v>60</v>
      </c>
      <c r="C3" s="24"/>
      <c r="D3" s="155"/>
    </row>
    <row r="4" spans="1:16" x14ac:dyDescent="0.35">
      <c r="B4" s="24"/>
      <c r="C4" s="24"/>
      <c r="D4" s="24"/>
    </row>
    <row r="5" spans="1:16" s="9" customFormat="1" x14ac:dyDescent="0.35">
      <c r="A5" s="12"/>
      <c r="B5" s="44" t="s">
        <v>87</v>
      </c>
      <c r="C5" s="45"/>
      <c r="D5" s="45"/>
      <c r="E5" s="11"/>
      <c r="F5" s="11"/>
      <c r="G5" s="11"/>
      <c r="I5" s="11"/>
      <c r="J5" s="11"/>
      <c r="K5" s="11"/>
      <c r="L5" s="11"/>
      <c r="M5" s="11"/>
      <c r="O5" s="11"/>
      <c r="P5" s="11"/>
    </row>
    <row r="6" spans="1:16" s="9" customFormat="1" ht="15" customHeight="1" x14ac:dyDescent="0.35">
      <c r="A6" s="12"/>
      <c r="B6" s="381"/>
      <c r="C6" s="382"/>
      <c r="D6" s="196">
        <f>'Cover Page'!C7</f>
        <v>0</v>
      </c>
      <c r="E6" s="343"/>
      <c r="F6" s="343"/>
      <c r="G6" s="10"/>
      <c r="H6" s="23"/>
      <c r="K6" s="385"/>
      <c r="L6" s="385"/>
      <c r="M6" s="10"/>
      <c r="N6" s="23"/>
    </row>
    <row r="7" spans="1:16" s="9" customFormat="1" ht="15.75" customHeight="1" x14ac:dyDescent="0.35">
      <c r="A7" s="12"/>
      <c r="B7" s="44" t="s">
        <v>88</v>
      </c>
      <c r="C7" s="45"/>
      <c r="D7" s="45"/>
      <c r="E7" s="344"/>
      <c r="F7" s="344"/>
      <c r="G7" s="10"/>
      <c r="H7" s="10"/>
      <c r="K7" s="10"/>
      <c r="L7" s="10"/>
      <c r="M7" s="10"/>
      <c r="N7" s="10"/>
    </row>
    <row r="8" spans="1:16" s="9" customFormat="1" ht="15" customHeight="1" x14ac:dyDescent="0.35">
      <c r="A8" s="12"/>
      <c r="B8" s="383"/>
      <c r="C8" s="382"/>
      <c r="D8" s="197" t="str">
        <f>'Cover Page'!C8</f>
        <v>First Health Life &amp; Health Insurance Company</v>
      </c>
      <c r="E8" s="344"/>
      <c r="F8" s="344"/>
      <c r="G8" s="10"/>
      <c r="H8" s="23"/>
      <c r="I8" s="11"/>
      <c r="J8" s="11"/>
      <c r="K8" s="385"/>
      <c r="L8" s="385"/>
      <c r="M8" s="10"/>
      <c r="N8" s="23"/>
      <c r="O8" s="11"/>
      <c r="P8" s="11"/>
    </row>
    <row r="9" spans="1:16" s="9" customFormat="1" ht="15.75" customHeight="1" x14ac:dyDescent="0.35">
      <c r="A9" s="12"/>
      <c r="B9" s="54" t="s">
        <v>90</v>
      </c>
      <c r="C9" s="45"/>
      <c r="D9" s="45"/>
      <c r="E9" s="345" t="s">
        <v>124</v>
      </c>
      <c r="F9" s="344"/>
      <c r="G9" s="12"/>
      <c r="H9" s="12"/>
      <c r="I9" s="11"/>
      <c r="J9" s="11"/>
      <c r="K9" s="14"/>
      <c r="L9" s="14"/>
      <c r="M9" s="12"/>
      <c r="N9" s="12"/>
      <c r="O9" s="11"/>
      <c r="P9" s="11"/>
    </row>
    <row r="10" spans="1:16" s="9" customFormat="1" ht="15" customHeight="1" x14ac:dyDescent="0.35">
      <c r="A10" s="12"/>
      <c r="B10" s="384"/>
      <c r="C10" s="382"/>
      <c r="D10" s="197" t="str">
        <f>'Cover Page'!C9</f>
        <v>First Health Life &amp; Health Insurance Company</v>
      </c>
      <c r="E10" s="344"/>
      <c r="F10" s="344"/>
      <c r="G10" s="12"/>
      <c r="H10" s="23"/>
      <c r="I10" s="11"/>
      <c r="J10" s="11"/>
      <c r="K10" s="385"/>
      <c r="L10" s="385"/>
      <c r="M10" s="12"/>
      <c r="N10" s="23"/>
      <c r="O10" s="11"/>
      <c r="P10" s="11"/>
    </row>
    <row r="11" spans="1:16" s="9" customFormat="1" ht="15.75" customHeight="1" x14ac:dyDescent="0.35">
      <c r="A11" s="12"/>
      <c r="B11" s="54" t="s">
        <v>85</v>
      </c>
      <c r="C11" s="45"/>
      <c r="D11" s="45"/>
      <c r="E11" s="344"/>
      <c r="F11" s="344"/>
      <c r="G11" s="12"/>
      <c r="H11" s="15"/>
      <c r="I11" s="11"/>
      <c r="J11" s="11"/>
      <c r="K11" s="14"/>
      <c r="L11" s="14"/>
      <c r="M11" s="12"/>
      <c r="N11" s="15"/>
      <c r="O11" s="11"/>
      <c r="P11" s="11"/>
    </row>
    <row r="12" spans="1:16" s="9" customFormat="1" x14ac:dyDescent="0.35">
      <c r="A12" s="12"/>
      <c r="B12" s="384"/>
      <c r="C12" s="382"/>
      <c r="D12" s="197" t="str">
        <f>'Cover Page'!C6</f>
        <v>2019</v>
      </c>
      <c r="E12" s="385"/>
      <c r="F12" s="385"/>
      <c r="G12" s="12"/>
      <c r="H12" s="23"/>
      <c r="I12" s="11"/>
      <c r="J12" s="11"/>
      <c r="K12" s="385"/>
      <c r="L12" s="385"/>
      <c r="M12" s="12"/>
      <c r="N12" s="23"/>
      <c r="O12" s="11"/>
      <c r="P12" s="11"/>
    </row>
    <row r="13" spans="1:16" s="9" customFormat="1" x14ac:dyDescent="0.35">
      <c r="A13" s="12"/>
      <c r="B13" s="25"/>
      <c r="C13" s="25"/>
      <c r="D13" s="39"/>
      <c r="G13" s="16"/>
      <c r="H13" s="16"/>
      <c r="I13" s="11"/>
      <c r="J13" s="11"/>
      <c r="M13" s="16"/>
      <c r="N13" s="16"/>
      <c r="O13" s="11"/>
      <c r="P13" s="11"/>
    </row>
    <row r="14" spans="1:16" s="25" customFormat="1" ht="16" thickBot="1" x14ac:dyDescent="0.4">
      <c r="A14" s="39"/>
      <c r="D14" s="157"/>
    </row>
    <row r="15" spans="1:16" s="25" customFormat="1" ht="16" thickBot="1" x14ac:dyDescent="0.4">
      <c r="A15" s="39"/>
      <c r="D15" s="39"/>
      <c r="E15" s="319"/>
      <c r="F15" s="320"/>
      <c r="G15" s="320" t="s">
        <v>33</v>
      </c>
      <c r="H15" s="320"/>
      <c r="I15" s="320"/>
      <c r="J15" s="320"/>
      <c r="K15" s="319"/>
      <c r="L15" s="320"/>
      <c r="M15" s="320" t="s">
        <v>33</v>
      </c>
      <c r="N15" s="320"/>
      <c r="O15" s="320"/>
      <c r="P15" s="332"/>
    </row>
    <row r="16" spans="1:16" s="25" customFormat="1" ht="16.5" customHeight="1" thickBot="1" x14ac:dyDescent="0.4">
      <c r="A16" s="39"/>
      <c r="D16" s="39"/>
      <c r="E16" s="321"/>
      <c r="F16" s="336"/>
      <c r="G16" s="338" t="s">
        <v>106</v>
      </c>
      <c r="H16" s="336"/>
      <c r="I16" s="336"/>
      <c r="J16" s="337"/>
      <c r="K16" s="322"/>
      <c r="L16" s="323"/>
      <c r="M16" s="324" t="s">
        <v>107</v>
      </c>
      <c r="N16" s="323"/>
      <c r="O16" s="323"/>
      <c r="P16" s="325"/>
    </row>
    <row r="17" spans="1:16" s="25" customFormat="1" ht="16" thickBot="1" x14ac:dyDescent="0.4">
      <c r="A17" s="39"/>
      <c r="D17" s="39"/>
      <c r="E17" s="340" t="s">
        <v>8</v>
      </c>
      <c r="F17" s="339"/>
      <c r="G17" s="340"/>
      <c r="H17" s="342" t="s">
        <v>9</v>
      </c>
      <c r="I17" s="330" t="s">
        <v>10</v>
      </c>
      <c r="J17" s="331"/>
      <c r="K17" s="340" t="s">
        <v>8</v>
      </c>
      <c r="L17" s="341"/>
      <c r="M17" s="340" t="s">
        <v>9</v>
      </c>
      <c r="N17" s="341"/>
      <c r="O17" s="330" t="s">
        <v>10</v>
      </c>
      <c r="P17" s="331"/>
    </row>
    <row r="18" spans="1:16" s="25" customFormat="1" x14ac:dyDescent="0.35">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1.5" thickBot="1" x14ac:dyDescent="0.4">
      <c r="A19" s="39"/>
      <c r="B19" s="316"/>
      <c r="C19" s="313"/>
      <c r="D19" s="318"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35">
      <c r="B20" s="314"/>
      <c r="C20" s="315"/>
      <c r="D20" s="317" t="s">
        <v>150</v>
      </c>
      <c r="E20" s="158">
        <v>1</v>
      </c>
      <c r="F20" s="159">
        <v>2</v>
      </c>
      <c r="G20" s="158">
        <v>3</v>
      </c>
      <c r="H20" s="159">
        <v>4</v>
      </c>
      <c r="I20" s="158">
        <v>5</v>
      </c>
      <c r="J20" s="159">
        <v>6</v>
      </c>
      <c r="K20" s="158">
        <v>7</v>
      </c>
      <c r="L20" s="159">
        <v>8</v>
      </c>
      <c r="M20" s="158">
        <v>9</v>
      </c>
      <c r="N20" s="159">
        <v>10</v>
      </c>
      <c r="O20" s="158">
        <v>11</v>
      </c>
      <c r="P20" s="159">
        <v>12</v>
      </c>
    </row>
    <row r="21" spans="1:16" s="25" customFormat="1" x14ac:dyDescent="0.35">
      <c r="A21" s="39"/>
      <c r="B21" s="70" t="s">
        <v>0</v>
      </c>
      <c r="C21" s="114" t="s">
        <v>64</v>
      </c>
      <c r="D21" s="160"/>
      <c r="E21" s="161"/>
      <c r="F21" s="162"/>
      <c r="G21" s="161"/>
      <c r="H21" s="163"/>
      <c r="I21" s="161"/>
      <c r="J21" s="162"/>
      <c r="K21" s="161"/>
      <c r="L21" s="162"/>
      <c r="M21" s="161"/>
      <c r="N21" s="163"/>
      <c r="O21" s="161"/>
      <c r="P21" s="162"/>
    </row>
    <row r="22" spans="1:16" s="25" customFormat="1" x14ac:dyDescent="0.35">
      <c r="A22" s="39"/>
      <c r="B22" s="79"/>
      <c r="C22" s="80">
        <v>1.1000000000000001</v>
      </c>
      <c r="D22" s="109" t="s">
        <v>15</v>
      </c>
      <c r="E22" s="164"/>
      <c r="F22" s="165"/>
      <c r="G22" s="164"/>
      <c r="H22" s="165"/>
      <c r="I22" s="164"/>
      <c r="J22" s="165"/>
      <c r="K22" s="164"/>
      <c r="L22" s="165"/>
      <c r="M22" s="164"/>
      <c r="N22" s="165"/>
      <c r="O22" s="164">
        <v>560936.27096351143</v>
      </c>
      <c r="P22" s="165">
        <f>O22</f>
        <v>560936.27096351143</v>
      </c>
    </row>
    <row r="23" spans="1:16" s="25" customFormat="1" x14ac:dyDescent="0.35">
      <c r="A23" s="39"/>
      <c r="B23" s="79"/>
      <c r="C23" s="80">
        <v>1.2</v>
      </c>
      <c r="D23" s="109" t="s">
        <v>16</v>
      </c>
      <c r="E23" s="164"/>
      <c r="F23" s="165"/>
      <c r="G23" s="164"/>
      <c r="H23" s="165"/>
      <c r="I23" s="164"/>
      <c r="J23" s="165"/>
      <c r="K23" s="164"/>
      <c r="L23" s="165"/>
      <c r="M23" s="164"/>
      <c r="N23" s="165"/>
      <c r="O23" s="164">
        <v>22355</v>
      </c>
      <c r="P23" s="165">
        <f>O23</f>
        <v>22355</v>
      </c>
    </row>
    <row r="24" spans="1:16" s="25" customFormat="1" x14ac:dyDescent="0.35">
      <c r="A24" s="39"/>
      <c r="B24" s="79"/>
      <c r="C24" s="80">
        <v>1.3</v>
      </c>
      <c r="D24" s="109" t="s">
        <v>34</v>
      </c>
      <c r="E24" s="164"/>
      <c r="F24" s="165"/>
      <c r="G24" s="164"/>
      <c r="H24" s="165"/>
      <c r="I24" s="164"/>
      <c r="J24" s="165"/>
      <c r="K24" s="164"/>
      <c r="L24" s="165"/>
      <c r="M24" s="164"/>
      <c r="N24" s="165"/>
      <c r="O24" s="164">
        <v>23144.270963511415</v>
      </c>
      <c r="P24" s="165">
        <f>O24</f>
        <v>23144.270963511415</v>
      </c>
    </row>
    <row r="25" spans="1:16" s="25" customFormat="1" x14ac:dyDescent="0.35">
      <c r="A25" s="39"/>
      <c r="B25" s="79"/>
      <c r="C25" s="80">
        <v>1.4</v>
      </c>
      <c r="D25" s="109" t="s">
        <v>17</v>
      </c>
      <c r="E25" s="164"/>
      <c r="F25" s="165"/>
      <c r="G25" s="164"/>
      <c r="H25" s="165"/>
      <c r="I25" s="164"/>
      <c r="J25" s="165"/>
      <c r="K25" s="164"/>
      <c r="L25" s="165"/>
      <c r="M25" s="164"/>
      <c r="N25" s="165"/>
      <c r="O25" s="164"/>
      <c r="P25" s="165"/>
    </row>
    <row r="26" spans="1:16" s="25" customFormat="1" x14ac:dyDescent="0.35">
      <c r="A26" s="39"/>
      <c r="B26" s="166"/>
      <c r="C26" s="167"/>
      <c r="D26" s="136"/>
      <c r="E26" s="168"/>
      <c r="F26" s="169"/>
      <c r="G26" s="168"/>
      <c r="H26" s="170"/>
      <c r="I26" s="168"/>
      <c r="J26" s="169"/>
      <c r="K26" s="168"/>
      <c r="L26" s="169"/>
      <c r="M26" s="168"/>
      <c r="N26" s="170"/>
      <c r="O26" s="168"/>
      <c r="P26" s="169"/>
    </row>
    <row r="27" spans="1:16" s="25" customFormat="1" x14ac:dyDescent="0.35">
      <c r="A27" s="39"/>
      <c r="B27" s="79" t="s">
        <v>1</v>
      </c>
      <c r="C27" s="123" t="s">
        <v>65</v>
      </c>
      <c r="D27" s="171"/>
      <c r="E27" s="172"/>
      <c r="F27" s="173"/>
      <c r="G27" s="172"/>
      <c r="H27" s="174"/>
      <c r="I27" s="172"/>
      <c r="J27" s="173"/>
      <c r="K27" s="172"/>
      <c r="L27" s="173"/>
      <c r="M27" s="172"/>
      <c r="N27" s="174"/>
      <c r="O27" s="172"/>
      <c r="P27" s="173"/>
    </row>
    <row r="28" spans="1:16" s="25" customFormat="1" x14ac:dyDescent="0.35">
      <c r="A28" s="39"/>
      <c r="B28" s="79"/>
      <c r="C28" s="80">
        <v>2.1</v>
      </c>
      <c r="D28" s="109" t="s">
        <v>39</v>
      </c>
      <c r="E28" s="172"/>
      <c r="F28" s="173"/>
      <c r="G28" s="172"/>
      <c r="H28" s="174"/>
      <c r="I28" s="172"/>
      <c r="J28" s="173"/>
      <c r="K28" s="172"/>
      <c r="L28" s="173"/>
      <c r="M28" s="172"/>
      <c r="N28" s="174"/>
      <c r="O28" s="172"/>
      <c r="P28" s="173"/>
    </row>
    <row r="29" spans="1:16" s="25" customFormat="1" x14ac:dyDescent="0.35">
      <c r="A29" s="39"/>
      <c r="B29" s="79"/>
      <c r="C29" s="80"/>
      <c r="D29" s="109" t="s">
        <v>55</v>
      </c>
      <c r="E29" s="164"/>
      <c r="F29" s="175"/>
      <c r="G29" s="164"/>
      <c r="H29" s="175"/>
      <c r="I29" s="164"/>
      <c r="J29" s="175"/>
      <c r="K29" s="164"/>
      <c r="L29" s="175"/>
      <c r="M29" s="164"/>
      <c r="N29" s="175"/>
      <c r="O29" s="164">
        <v>346980</v>
      </c>
      <c r="P29" s="175"/>
    </row>
    <row r="30" spans="1:16" s="25" customFormat="1" ht="28.5" customHeight="1" x14ac:dyDescent="0.35">
      <c r="A30" s="39"/>
      <c r="B30" s="79"/>
      <c r="C30" s="80"/>
      <c r="D30" s="81" t="s">
        <v>54</v>
      </c>
      <c r="E30" s="176"/>
      <c r="F30" s="165"/>
      <c r="G30" s="176"/>
      <c r="H30" s="165"/>
      <c r="I30" s="176"/>
      <c r="J30" s="165"/>
      <c r="K30" s="176"/>
      <c r="L30" s="165"/>
      <c r="M30" s="176"/>
      <c r="N30" s="165"/>
      <c r="O30" s="176"/>
      <c r="P30" s="165">
        <v>340969</v>
      </c>
    </row>
    <row r="31" spans="1:16" s="39" customFormat="1" x14ac:dyDescent="0.35">
      <c r="B31" s="97"/>
      <c r="C31" s="80">
        <v>2.2000000000000002</v>
      </c>
      <c r="D31" s="109" t="s">
        <v>35</v>
      </c>
      <c r="E31" s="172"/>
      <c r="F31" s="173"/>
      <c r="G31" s="172"/>
      <c r="H31" s="174"/>
      <c r="I31" s="172"/>
      <c r="J31" s="173"/>
      <c r="K31" s="172"/>
      <c r="L31" s="173"/>
      <c r="M31" s="172"/>
      <c r="N31" s="174"/>
      <c r="O31" s="172"/>
      <c r="P31" s="173"/>
    </row>
    <row r="32" spans="1:16" s="39" customFormat="1" ht="31" x14ac:dyDescent="0.35">
      <c r="B32" s="97"/>
      <c r="C32" s="80"/>
      <c r="D32" s="81" t="s">
        <v>51</v>
      </c>
      <c r="E32" s="164"/>
      <c r="F32" s="175"/>
      <c r="G32" s="164"/>
      <c r="H32" s="177"/>
      <c r="I32" s="164"/>
      <c r="J32" s="175"/>
      <c r="K32" s="164"/>
      <c r="L32" s="175"/>
      <c r="M32" s="164"/>
      <c r="N32" s="177"/>
      <c r="O32" s="164">
        <v>26986</v>
      </c>
      <c r="P32" s="175"/>
    </row>
    <row r="33" spans="1:16" s="39" customFormat="1" ht="31" x14ac:dyDescent="0.35">
      <c r="B33" s="97"/>
      <c r="C33" s="80"/>
      <c r="D33" s="81" t="s">
        <v>44</v>
      </c>
      <c r="E33" s="176"/>
      <c r="F33" s="165"/>
      <c r="G33" s="176"/>
      <c r="H33" s="178"/>
      <c r="I33" s="176"/>
      <c r="J33" s="165"/>
      <c r="K33" s="176"/>
      <c r="L33" s="165"/>
      <c r="M33" s="176"/>
      <c r="N33" s="178"/>
      <c r="O33" s="176"/>
      <c r="P33" s="165">
        <v>2708</v>
      </c>
    </row>
    <row r="34" spans="1:16" s="25" customFormat="1" x14ac:dyDescent="0.35">
      <c r="A34" s="39"/>
      <c r="B34" s="79"/>
      <c r="C34" s="80">
        <v>2.2999999999999998</v>
      </c>
      <c r="D34" s="109" t="s">
        <v>28</v>
      </c>
      <c r="E34" s="164"/>
      <c r="F34" s="175"/>
      <c r="G34" s="164"/>
      <c r="H34" s="177"/>
      <c r="I34" s="164"/>
      <c r="J34" s="175"/>
      <c r="K34" s="164"/>
      <c r="L34" s="175"/>
      <c r="M34" s="164"/>
      <c r="N34" s="177"/>
      <c r="O34" s="164">
        <v>32061</v>
      </c>
      <c r="P34" s="175"/>
    </row>
    <row r="35" spans="1:16" s="39" customFormat="1" x14ac:dyDescent="0.35">
      <c r="B35" s="97"/>
      <c r="C35" s="80">
        <v>2.4</v>
      </c>
      <c r="D35" s="109" t="s">
        <v>36</v>
      </c>
      <c r="E35" s="172"/>
      <c r="F35" s="173"/>
      <c r="G35" s="172"/>
      <c r="H35" s="174"/>
      <c r="I35" s="172"/>
      <c r="J35" s="173"/>
      <c r="K35" s="172"/>
      <c r="L35" s="173"/>
      <c r="M35" s="172"/>
      <c r="N35" s="174"/>
      <c r="O35" s="172"/>
      <c r="P35" s="173"/>
    </row>
    <row r="36" spans="1:16" s="39" customFormat="1" ht="31" x14ac:dyDescent="0.35">
      <c r="B36" s="97"/>
      <c r="C36" s="80"/>
      <c r="D36" s="81" t="s">
        <v>52</v>
      </c>
      <c r="E36" s="164"/>
      <c r="F36" s="175"/>
      <c r="G36" s="164"/>
      <c r="H36" s="177"/>
      <c r="I36" s="164"/>
      <c r="J36" s="175"/>
      <c r="K36" s="164"/>
      <c r="L36" s="175"/>
      <c r="M36" s="164"/>
      <c r="N36" s="177"/>
      <c r="O36" s="164"/>
      <c r="P36" s="175"/>
    </row>
    <row r="37" spans="1:16" s="39" customFormat="1" ht="31" x14ac:dyDescent="0.35">
      <c r="B37" s="97"/>
      <c r="C37" s="80"/>
      <c r="D37" s="81" t="s">
        <v>43</v>
      </c>
      <c r="E37" s="176"/>
      <c r="F37" s="165"/>
      <c r="G37" s="176"/>
      <c r="H37" s="178"/>
      <c r="I37" s="176"/>
      <c r="J37" s="165"/>
      <c r="K37" s="176"/>
      <c r="L37" s="165"/>
      <c r="M37" s="176"/>
      <c r="N37" s="178"/>
      <c r="O37" s="176"/>
      <c r="P37" s="165"/>
    </row>
    <row r="38" spans="1:16" s="25" customFormat="1" x14ac:dyDescent="0.35">
      <c r="A38" s="39"/>
      <c r="B38" s="79"/>
      <c r="C38" s="80">
        <v>2.5</v>
      </c>
      <c r="D38" s="109" t="s">
        <v>29</v>
      </c>
      <c r="E38" s="164"/>
      <c r="F38" s="175"/>
      <c r="G38" s="164"/>
      <c r="H38" s="177"/>
      <c r="I38" s="164"/>
      <c r="J38" s="175"/>
      <c r="K38" s="164"/>
      <c r="L38" s="175"/>
      <c r="M38" s="164"/>
      <c r="N38" s="177"/>
      <c r="O38" s="164"/>
      <c r="P38" s="175"/>
    </row>
    <row r="39" spans="1:16" s="25" customFormat="1" x14ac:dyDescent="0.35">
      <c r="A39" s="39"/>
      <c r="B39" s="79"/>
      <c r="C39" s="80">
        <v>2.6</v>
      </c>
      <c r="D39" s="109" t="s">
        <v>31</v>
      </c>
      <c r="E39" s="172"/>
      <c r="F39" s="173"/>
      <c r="G39" s="172"/>
      <c r="H39" s="174"/>
      <c r="I39" s="172"/>
      <c r="J39" s="173"/>
      <c r="K39" s="172"/>
      <c r="L39" s="173"/>
      <c r="M39" s="172"/>
      <c r="N39" s="174"/>
      <c r="O39" s="172"/>
      <c r="P39" s="173"/>
    </row>
    <row r="40" spans="1:16" s="25" customFormat="1" ht="28.5" customHeight="1" x14ac:dyDescent="0.35">
      <c r="A40" s="39"/>
      <c r="B40" s="79"/>
      <c r="C40" s="80"/>
      <c r="D40" s="81" t="s">
        <v>112</v>
      </c>
      <c r="E40" s="164"/>
      <c r="F40" s="175"/>
      <c r="G40" s="164"/>
      <c r="H40" s="177"/>
      <c r="I40" s="164"/>
      <c r="J40" s="175"/>
      <c r="K40" s="164"/>
      <c r="L40" s="175"/>
      <c r="M40" s="164"/>
      <c r="N40" s="177"/>
      <c r="O40" s="164"/>
      <c r="P40" s="175"/>
    </row>
    <row r="41" spans="1:16" s="25" customFormat="1" ht="28" customHeight="1" x14ac:dyDescent="0.35">
      <c r="A41" s="39"/>
      <c r="B41" s="79"/>
      <c r="C41" s="80"/>
      <c r="D41" s="81" t="s">
        <v>113</v>
      </c>
      <c r="E41" s="176"/>
      <c r="F41" s="165"/>
      <c r="G41" s="176"/>
      <c r="H41" s="178"/>
      <c r="I41" s="176"/>
      <c r="J41" s="165"/>
      <c r="K41" s="176"/>
      <c r="L41" s="165"/>
      <c r="M41" s="176"/>
      <c r="N41" s="178"/>
      <c r="O41" s="176"/>
      <c r="P41" s="165"/>
    </row>
    <row r="42" spans="1:16" s="25" customFormat="1" x14ac:dyDescent="0.35">
      <c r="A42" s="39"/>
      <c r="B42" s="79"/>
      <c r="C42" s="80">
        <v>2.7</v>
      </c>
      <c r="D42" s="109" t="s">
        <v>37</v>
      </c>
      <c r="E42" s="172"/>
      <c r="F42" s="173"/>
      <c r="G42" s="172"/>
      <c r="H42" s="174"/>
      <c r="I42" s="172"/>
      <c r="J42" s="173"/>
      <c r="K42" s="172"/>
      <c r="L42" s="173"/>
      <c r="M42" s="172"/>
      <c r="N42" s="174"/>
      <c r="O42" s="172"/>
      <c r="P42" s="173"/>
    </row>
    <row r="43" spans="1:16" s="25" customFormat="1" x14ac:dyDescent="0.35">
      <c r="A43" s="39"/>
      <c r="B43" s="79"/>
      <c r="C43" s="80"/>
      <c r="D43" s="81" t="s">
        <v>114</v>
      </c>
      <c r="E43" s="164"/>
      <c r="F43" s="175"/>
      <c r="G43" s="164"/>
      <c r="H43" s="177"/>
      <c r="I43" s="164"/>
      <c r="J43" s="175"/>
      <c r="K43" s="164"/>
      <c r="L43" s="175"/>
      <c r="M43" s="164"/>
      <c r="N43" s="177"/>
      <c r="O43" s="164"/>
      <c r="P43" s="175"/>
    </row>
    <row r="44" spans="1:16" s="39" customFormat="1" ht="31" x14ac:dyDescent="0.35">
      <c r="B44" s="97"/>
      <c r="C44" s="80"/>
      <c r="D44" s="81" t="s">
        <v>115</v>
      </c>
      <c r="E44" s="176"/>
      <c r="F44" s="165"/>
      <c r="G44" s="176"/>
      <c r="H44" s="178"/>
      <c r="I44" s="176"/>
      <c r="J44" s="165"/>
      <c r="K44" s="176"/>
      <c r="L44" s="165"/>
      <c r="M44" s="176"/>
      <c r="N44" s="178"/>
      <c r="O44" s="176"/>
      <c r="P44" s="165"/>
    </row>
    <row r="45" spans="1:16" s="25" customFormat="1" x14ac:dyDescent="0.35">
      <c r="A45" s="39"/>
      <c r="B45" s="79"/>
      <c r="C45" s="179" t="s">
        <v>116</v>
      </c>
      <c r="D45" s="109" t="s">
        <v>30</v>
      </c>
      <c r="E45" s="164"/>
      <c r="F45" s="180"/>
      <c r="G45" s="164"/>
      <c r="H45" s="181"/>
      <c r="I45" s="164"/>
      <c r="J45" s="180"/>
      <c r="K45" s="164"/>
      <c r="L45" s="180"/>
      <c r="M45" s="164"/>
      <c r="N45" s="181"/>
      <c r="O45" s="164"/>
      <c r="P45" s="180"/>
    </row>
    <row r="46" spans="1:16" s="25" customFormat="1" x14ac:dyDescent="0.35">
      <c r="A46" s="39"/>
      <c r="B46" s="79"/>
      <c r="C46" s="80">
        <v>2.9</v>
      </c>
      <c r="D46" s="109" t="s">
        <v>100</v>
      </c>
      <c r="E46" s="172"/>
      <c r="F46" s="182"/>
      <c r="G46" s="172"/>
      <c r="H46" s="183"/>
      <c r="I46" s="172"/>
      <c r="J46" s="182"/>
      <c r="K46" s="172"/>
      <c r="L46" s="182"/>
      <c r="M46" s="172"/>
      <c r="N46" s="183"/>
      <c r="O46" s="172"/>
      <c r="P46" s="182"/>
    </row>
    <row r="47" spans="1:16" s="25" customFormat="1" x14ac:dyDescent="0.35">
      <c r="A47" s="39"/>
      <c r="B47" s="79"/>
      <c r="C47" s="80"/>
      <c r="D47" s="81" t="s">
        <v>117</v>
      </c>
      <c r="E47" s="164"/>
      <c r="F47" s="184"/>
      <c r="G47" s="164"/>
      <c r="H47" s="185"/>
      <c r="I47" s="164"/>
      <c r="J47" s="184"/>
      <c r="K47" s="164"/>
      <c r="L47" s="184"/>
      <c r="M47" s="164"/>
      <c r="N47" s="185"/>
      <c r="O47" s="164"/>
      <c r="P47" s="184"/>
    </row>
    <row r="48" spans="1:16" s="25" customFormat="1" x14ac:dyDescent="0.35">
      <c r="A48" s="39"/>
      <c r="B48" s="79"/>
      <c r="C48" s="80"/>
      <c r="D48" s="109" t="s">
        <v>118</v>
      </c>
      <c r="E48" s="164"/>
      <c r="F48" s="184"/>
      <c r="G48" s="164"/>
      <c r="H48" s="185"/>
      <c r="I48" s="164"/>
      <c r="J48" s="184"/>
      <c r="K48" s="164"/>
      <c r="L48" s="184"/>
      <c r="M48" s="164"/>
      <c r="N48" s="185"/>
      <c r="O48" s="164"/>
      <c r="P48" s="184"/>
    </row>
    <row r="49" spans="1:16" s="25" customFormat="1" x14ac:dyDescent="0.35">
      <c r="A49" s="39"/>
      <c r="B49" s="79"/>
      <c r="C49" s="80"/>
      <c r="D49" s="109" t="s">
        <v>119</v>
      </c>
      <c r="E49" s="164"/>
      <c r="F49" s="180"/>
      <c r="G49" s="164"/>
      <c r="H49" s="181"/>
      <c r="I49" s="164"/>
      <c r="J49" s="180"/>
      <c r="K49" s="164"/>
      <c r="L49" s="180"/>
      <c r="M49" s="164"/>
      <c r="N49" s="181"/>
      <c r="O49" s="164"/>
      <c r="P49" s="180"/>
    </row>
    <row r="50" spans="1:16" s="39" customFormat="1" x14ac:dyDescent="0.35">
      <c r="B50" s="97"/>
      <c r="C50" s="186" t="s">
        <v>14</v>
      </c>
      <c r="D50" s="109" t="s">
        <v>26</v>
      </c>
      <c r="E50" s="164"/>
      <c r="F50" s="165"/>
      <c r="G50" s="164"/>
      <c r="H50" s="178"/>
      <c r="I50" s="164"/>
      <c r="J50" s="165"/>
      <c r="K50" s="164"/>
      <c r="L50" s="165"/>
      <c r="M50" s="164"/>
      <c r="N50" s="178"/>
      <c r="O50" s="164"/>
      <c r="P50" s="165"/>
    </row>
    <row r="51" spans="1:16" s="39" customFormat="1" x14ac:dyDescent="0.35">
      <c r="A51" s="187"/>
      <c r="B51" s="97"/>
      <c r="C51" s="186" t="s">
        <v>120</v>
      </c>
      <c r="D51" s="81" t="s">
        <v>49</v>
      </c>
      <c r="E51" s="188">
        <f>E29+E32-E34+E36-E38+E40+E43-E45+E47+E48-E49+E50</f>
        <v>0</v>
      </c>
      <c r="F51" s="189">
        <f>F30+F33+F37+F41+F44+F47+F48+F50</f>
        <v>0</v>
      </c>
      <c r="G51" s="188">
        <f>G29+G32-G34+G36-G38+G40+G43-G45+G47+G48-G49+G50</f>
        <v>0</v>
      </c>
      <c r="H51" s="189">
        <f>H30+H33+H37+H41+H44+H47+H48+H50</f>
        <v>0</v>
      </c>
      <c r="I51" s="188">
        <f>I29+I32-I34+I36-I38+I40+I43-I45+I47+I48-I49+I50</f>
        <v>0</v>
      </c>
      <c r="J51" s="189">
        <f>J30+J33+J37+J41+J44+J47+J48+J50</f>
        <v>0</v>
      </c>
      <c r="K51" s="188">
        <f>K29+K32-K34+K36-K38+K40+K43-K45+K47+K48-K49+K50</f>
        <v>0</v>
      </c>
      <c r="L51" s="189">
        <f>L30+L33+L37+L41+L44+L47+L48+L50</f>
        <v>0</v>
      </c>
      <c r="M51" s="188">
        <f>M29+M32-M34+M36-M38+M40+M43-M45+M47+M48-M49+M50</f>
        <v>0</v>
      </c>
      <c r="N51" s="189">
        <f>N30+N33+N37+N41+N44+N47+N48+N50</f>
        <v>0</v>
      </c>
      <c r="O51" s="188">
        <f>O29+O32-O34+O36-O38+O40+O43-O45+O47+O48-O49+O50</f>
        <v>341905</v>
      </c>
      <c r="P51" s="189">
        <f>P30+P33+P37+P41+P44+P47+P48+P50</f>
        <v>343677</v>
      </c>
    </row>
    <row r="52" spans="1:16" s="25" customFormat="1" ht="16" thickBot="1" x14ac:dyDescent="0.4">
      <c r="A52" s="39"/>
      <c r="B52" s="166"/>
      <c r="C52" s="135"/>
      <c r="D52" s="190"/>
      <c r="E52" s="191"/>
      <c r="F52" s="192"/>
      <c r="G52" s="191"/>
      <c r="H52" s="193"/>
      <c r="I52" s="191"/>
      <c r="J52" s="192"/>
      <c r="K52" s="191"/>
      <c r="L52" s="192"/>
      <c r="M52" s="191"/>
      <c r="N52" s="193"/>
      <c r="O52" s="191"/>
      <c r="P52" s="192"/>
    </row>
    <row r="53" spans="1:16" s="25" customFormat="1" x14ac:dyDescent="0.35">
      <c r="A53" s="39"/>
      <c r="B53" s="24"/>
      <c r="C53" s="24"/>
      <c r="D53" s="24"/>
    </row>
    <row r="54" spans="1:16" s="25" customFormat="1" x14ac:dyDescent="0.35">
      <c r="A54" s="39"/>
      <c r="B54" s="151"/>
      <c r="C54" s="151" t="s">
        <v>61</v>
      </c>
      <c r="D54" s="151"/>
    </row>
    <row r="55" spans="1:16" s="25" customFormat="1" ht="13.15" customHeight="1" x14ac:dyDescent="0.35">
      <c r="A55" s="39"/>
      <c r="B55" s="151"/>
      <c r="C55" s="151"/>
      <c r="D55" s="194" t="s">
        <v>138</v>
      </c>
    </row>
    <row r="56" spans="1:16" s="25" customFormat="1" x14ac:dyDescent="0.35">
      <c r="A56" s="39"/>
      <c r="B56" s="151"/>
      <c r="C56" s="151"/>
      <c r="D56" s="151" t="s">
        <v>71</v>
      </c>
    </row>
    <row r="57" spans="1:16" s="25" customFormat="1" ht="13.15" customHeight="1" x14ac:dyDescent="0.35">
      <c r="A57" s="39"/>
      <c r="B57" s="151"/>
      <c r="C57" s="151"/>
      <c r="D57" s="151" t="s">
        <v>66</v>
      </c>
      <c r="E57" s="195"/>
    </row>
    <row r="58" spans="1:16" s="25" customFormat="1" ht="13.15" customHeight="1" x14ac:dyDescent="0.35">
      <c r="A58" s="39"/>
      <c r="B58" s="24"/>
      <c r="C58" s="152"/>
      <c r="D58" s="194" t="s">
        <v>101</v>
      </c>
    </row>
    <row r="59" spans="1:16" s="25" customFormat="1" ht="13.15" customHeight="1" x14ac:dyDescent="0.35">
      <c r="A59" s="39"/>
      <c r="C59" s="154"/>
      <c r="D59" s="154"/>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9" zoomScaleNormal="100" workbookViewId="0">
      <selection activeCell="B76" sqref="B76"/>
    </sheetView>
  </sheetViews>
  <sheetFormatPr defaultRowHeight="15.5" x14ac:dyDescent="0.35"/>
  <cols>
    <col min="1" max="1" width="1.81640625" style="2" customWidth="1"/>
    <col min="2" max="2" width="69.81640625" style="198" customWidth="1"/>
    <col min="3" max="3" width="18.54296875" customWidth="1"/>
    <col min="4" max="4" width="67.81640625" customWidth="1"/>
  </cols>
  <sheetData>
    <row r="1" spans="2:5" s="2" customFormat="1" x14ac:dyDescent="0.35">
      <c r="B1" s="26" t="s">
        <v>139</v>
      </c>
    </row>
    <row r="2" spans="2:5" s="5" customFormat="1" x14ac:dyDescent="0.35">
      <c r="B2" s="40" t="s">
        <v>143</v>
      </c>
    </row>
    <row r="3" spans="2:5" s="2" customFormat="1" x14ac:dyDescent="0.35">
      <c r="B3" s="26" t="s">
        <v>99</v>
      </c>
    </row>
    <row r="4" spans="2:5" s="2" customFormat="1" x14ac:dyDescent="0.35">
      <c r="B4" s="24"/>
    </row>
    <row r="5" spans="2:5" s="2" customFormat="1" x14ac:dyDescent="0.35">
      <c r="B5" s="44" t="s">
        <v>87</v>
      </c>
    </row>
    <row r="6" spans="2:5" s="2" customFormat="1" ht="18.75" customHeight="1" x14ac:dyDescent="0.35">
      <c r="B6" s="196">
        <f>'Cover Page'!C7</f>
        <v>0</v>
      </c>
      <c r="D6" s="346" t="s">
        <v>125</v>
      </c>
    </row>
    <row r="7" spans="2:5" s="2" customFormat="1" ht="15.75" customHeight="1" x14ac:dyDescent="0.35">
      <c r="B7" s="44" t="s">
        <v>88</v>
      </c>
    </row>
    <row r="8" spans="2:5" s="2" customFormat="1" ht="15" customHeight="1" x14ac:dyDescent="0.35">
      <c r="B8" s="197" t="str">
        <f>'Cover Page'!C8</f>
        <v>First Health Life &amp; Health Insurance Company</v>
      </c>
    </row>
    <row r="9" spans="2:5" s="2" customFormat="1" ht="15.75" customHeight="1" x14ac:dyDescent="0.35">
      <c r="B9" s="54" t="s">
        <v>90</v>
      </c>
    </row>
    <row r="10" spans="2:5" s="2" customFormat="1" ht="15" customHeight="1" x14ac:dyDescent="0.35">
      <c r="B10" s="197" t="str">
        <f>'Cover Page'!C9</f>
        <v>First Health Life &amp; Health Insurance Company</v>
      </c>
    </row>
    <row r="11" spans="2:5" s="2" customFormat="1" x14ac:dyDescent="0.35">
      <c r="B11" s="54" t="s">
        <v>85</v>
      </c>
    </row>
    <row r="12" spans="2:5" s="2" customFormat="1" x14ac:dyDescent="0.35">
      <c r="B12" s="197" t="str">
        <f>'Cover Page'!C6</f>
        <v>2019</v>
      </c>
    </row>
    <row r="13" spans="2:5" s="2" customFormat="1" x14ac:dyDescent="0.35">
      <c r="B13" s="198"/>
    </row>
    <row r="14" spans="2:5" s="2" customFormat="1" ht="16" thickBot="1" x14ac:dyDescent="0.4">
      <c r="B14" s="198"/>
    </row>
    <row r="15" spans="2:5" s="198" customFormat="1" ht="16" thickBot="1" x14ac:dyDescent="0.4">
      <c r="B15" s="199" t="s">
        <v>74</v>
      </c>
      <c r="C15" s="206" t="s">
        <v>75</v>
      </c>
      <c r="D15" s="395" t="s">
        <v>76</v>
      </c>
      <c r="E15" s="207"/>
    </row>
    <row r="16" spans="2:5" s="209" customFormat="1" ht="16" thickBot="1" x14ac:dyDescent="0.4">
      <c r="B16" s="200">
        <v>1</v>
      </c>
      <c r="C16" s="208">
        <v>2</v>
      </c>
      <c r="D16" s="392">
        <v>3</v>
      </c>
    </row>
    <row r="17" spans="2:5" s="198" customFormat="1" x14ac:dyDescent="0.35">
      <c r="B17" s="201" t="s">
        <v>77</v>
      </c>
      <c r="C17" s="210"/>
      <c r="D17" s="348"/>
      <c r="E17" s="207"/>
    </row>
    <row r="18" spans="2:5" s="198" customFormat="1" ht="35.25" customHeight="1" x14ac:dyDescent="0.35">
      <c r="B18" s="202" t="s">
        <v>163</v>
      </c>
      <c r="C18" s="211"/>
      <c r="D18" s="349"/>
      <c r="E18" s="207"/>
    </row>
    <row r="19" spans="2:5" s="198" customFormat="1" ht="35.25" customHeight="1" x14ac:dyDescent="0.35">
      <c r="B19" s="202"/>
      <c r="C19" s="211"/>
      <c r="D19" s="349"/>
      <c r="E19" s="207"/>
    </row>
    <row r="20" spans="2:5" s="198" customFormat="1" ht="35.25" customHeight="1" x14ac:dyDescent="0.35">
      <c r="B20" s="202"/>
      <c r="C20" s="211"/>
      <c r="D20" s="349"/>
      <c r="E20" s="207"/>
    </row>
    <row r="21" spans="2:5" s="198" customFormat="1" ht="35.25" customHeight="1" x14ac:dyDescent="0.35">
      <c r="B21" s="202"/>
      <c r="C21" s="211"/>
      <c r="D21" s="349"/>
      <c r="E21" s="207"/>
    </row>
    <row r="22" spans="2:5" s="198" customFormat="1" ht="35.25" customHeight="1" x14ac:dyDescent="0.35">
      <c r="B22" s="202"/>
      <c r="C22" s="211"/>
      <c r="D22" s="349"/>
      <c r="E22" s="207"/>
    </row>
    <row r="23" spans="2:5" s="198" customFormat="1" ht="35.25" customHeight="1" thickBot="1" x14ac:dyDescent="0.4">
      <c r="B23" s="202"/>
      <c r="C23" s="211"/>
      <c r="D23" s="349"/>
      <c r="E23" s="207"/>
    </row>
    <row r="24" spans="2:5" s="198" customFormat="1" x14ac:dyDescent="0.35">
      <c r="B24" s="201" t="s">
        <v>78</v>
      </c>
      <c r="C24" s="210"/>
      <c r="D24" s="348"/>
      <c r="E24" s="207"/>
    </row>
    <row r="25" spans="2:5" s="198" customFormat="1" x14ac:dyDescent="0.35">
      <c r="B25" s="203" t="s">
        <v>79</v>
      </c>
      <c r="C25" s="212"/>
      <c r="D25" s="347"/>
      <c r="E25" s="207"/>
    </row>
    <row r="26" spans="2:5" s="198" customFormat="1" ht="35.25" customHeight="1" x14ac:dyDescent="0.35">
      <c r="B26" s="413" t="s">
        <v>167</v>
      </c>
      <c r="C26" s="211"/>
      <c r="D26" s="349"/>
      <c r="E26" s="207"/>
    </row>
    <row r="27" spans="2:5" s="198" customFormat="1" ht="35.25" customHeight="1" x14ac:dyDescent="0.35">
      <c r="B27" s="202"/>
      <c r="C27" s="211"/>
      <c r="D27" s="349"/>
      <c r="E27" s="207"/>
    </row>
    <row r="28" spans="2:5" s="198" customFormat="1" ht="35.25" customHeight="1" x14ac:dyDescent="0.35">
      <c r="B28" s="202"/>
      <c r="C28" s="211"/>
      <c r="D28" s="349"/>
      <c r="E28" s="207"/>
    </row>
    <row r="29" spans="2:5" s="198" customFormat="1" ht="35.25" customHeight="1" x14ac:dyDescent="0.35">
      <c r="B29" s="202"/>
      <c r="C29" s="213"/>
      <c r="D29" s="349"/>
      <c r="E29" s="207"/>
    </row>
    <row r="30" spans="2:5" s="198" customFormat="1" ht="35.25" customHeight="1" x14ac:dyDescent="0.35">
      <c r="B30" s="202"/>
      <c r="C30" s="213"/>
      <c r="D30" s="349"/>
      <c r="E30" s="207"/>
    </row>
    <row r="31" spans="2:5" s="198" customFormat="1" ht="35.25" customHeight="1" x14ac:dyDescent="0.35">
      <c r="B31" s="202"/>
      <c r="C31" s="214"/>
      <c r="D31" s="349"/>
      <c r="E31" s="207"/>
    </row>
    <row r="32" spans="2:5" s="198" customFormat="1" x14ac:dyDescent="0.35">
      <c r="B32" s="204" t="s">
        <v>80</v>
      </c>
      <c r="C32" s="215"/>
      <c r="D32" s="347"/>
      <c r="E32" s="207"/>
    </row>
    <row r="33" spans="2:5" s="198" customFormat="1" ht="35.25" customHeight="1" x14ac:dyDescent="0.35">
      <c r="B33" s="413" t="s">
        <v>167</v>
      </c>
      <c r="C33" s="211"/>
      <c r="D33" s="349"/>
      <c r="E33" s="207"/>
    </row>
    <row r="34" spans="2:5" s="198" customFormat="1" ht="35.25" customHeight="1" x14ac:dyDescent="0.35">
      <c r="B34" s="202"/>
      <c r="C34" s="211"/>
      <c r="D34" s="349"/>
      <c r="E34" s="207"/>
    </row>
    <row r="35" spans="2:5" s="198" customFormat="1" ht="35.25" customHeight="1" x14ac:dyDescent="0.35">
      <c r="B35" s="202"/>
      <c r="C35" s="211"/>
      <c r="D35" s="349"/>
      <c r="E35" s="207"/>
    </row>
    <row r="36" spans="2:5" s="198" customFormat="1" ht="35.25" customHeight="1" x14ac:dyDescent="0.35">
      <c r="B36" s="202"/>
      <c r="C36" s="213"/>
      <c r="D36" s="349"/>
      <c r="E36" s="207"/>
    </row>
    <row r="37" spans="2:5" s="198" customFormat="1" ht="35.25" customHeight="1" x14ac:dyDescent="0.35">
      <c r="B37" s="202"/>
      <c r="C37" s="213"/>
      <c r="D37" s="349"/>
      <c r="E37" s="207"/>
    </row>
    <row r="38" spans="2:5" s="198" customFormat="1" ht="35.25" customHeight="1" x14ac:dyDescent="0.35">
      <c r="B38" s="202"/>
      <c r="C38" s="214"/>
      <c r="D38" s="349"/>
      <c r="E38" s="207"/>
    </row>
    <row r="39" spans="2:5" s="198" customFormat="1" x14ac:dyDescent="0.35">
      <c r="B39" s="204" t="s">
        <v>81</v>
      </c>
      <c r="C39" s="215"/>
      <c r="D39" s="347"/>
      <c r="E39" s="207"/>
    </row>
    <row r="40" spans="2:5" s="198" customFormat="1" ht="35.25" customHeight="1" x14ac:dyDescent="0.35">
      <c r="B40" s="413" t="s">
        <v>167</v>
      </c>
      <c r="C40" s="211"/>
      <c r="D40" s="349"/>
      <c r="E40" s="207"/>
    </row>
    <row r="41" spans="2:5" s="198" customFormat="1" ht="35.25" customHeight="1" x14ac:dyDescent="0.35">
      <c r="B41" s="202"/>
      <c r="C41" s="211"/>
      <c r="D41" s="349"/>
      <c r="E41" s="207"/>
    </row>
    <row r="42" spans="2:5" s="198" customFormat="1" ht="35.25" customHeight="1" x14ac:dyDescent="0.35">
      <c r="B42" s="202"/>
      <c r="C42" s="211"/>
      <c r="D42" s="349"/>
      <c r="E42" s="207"/>
    </row>
    <row r="43" spans="2:5" s="198" customFormat="1" ht="35.25" customHeight="1" x14ac:dyDescent="0.35">
      <c r="B43" s="202"/>
      <c r="C43" s="213"/>
      <c r="D43" s="349"/>
      <c r="E43" s="207"/>
    </row>
    <row r="44" spans="2:5" s="198" customFormat="1" ht="35.25" customHeight="1" x14ac:dyDescent="0.35">
      <c r="B44" s="202"/>
      <c r="C44" s="213"/>
      <c r="D44" s="349"/>
      <c r="E44" s="207"/>
    </row>
    <row r="45" spans="2:5" s="198" customFormat="1" ht="35.25" customHeight="1" x14ac:dyDescent="0.35">
      <c r="B45" s="202"/>
      <c r="C45" s="214"/>
      <c r="D45" s="349"/>
      <c r="E45" s="207"/>
    </row>
    <row r="46" spans="2:5" s="198" customFormat="1" x14ac:dyDescent="0.35">
      <c r="B46" s="204" t="s">
        <v>82</v>
      </c>
      <c r="C46" s="215"/>
      <c r="D46" s="347"/>
      <c r="E46" s="207"/>
    </row>
    <row r="47" spans="2:5" s="198" customFormat="1" ht="35.25" customHeight="1" x14ac:dyDescent="0.35">
      <c r="B47" s="413" t="s">
        <v>167</v>
      </c>
      <c r="C47" s="211"/>
      <c r="D47" s="349"/>
      <c r="E47" s="207"/>
    </row>
    <row r="48" spans="2:5" s="198" customFormat="1" ht="35.25" customHeight="1" x14ac:dyDescent="0.35">
      <c r="B48" s="202"/>
      <c r="C48" s="211"/>
      <c r="D48" s="349"/>
      <c r="E48" s="207"/>
    </row>
    <row r="49" spans="2:5" s="198" customFormat="1" ht="35.25" customHeight="1" x14ac:dyDescent="0.35">
      <c r="B49" s="202"/>
      <c r="C49" s="211"/>
      <c r="D49" s="349"/>
      <c r="E49" s="207"/>
    </row>
    <row r="50" spans="2:5" s="198" customFormat="1" ht="35.25" customHeight="1" x14ac:dyDescent="0.35">
      <c r="B50" s="202"/>
      <c r="C50" s="213"/>
      <c r="D50" s="349"/>
      <c r="E50" s="207"/>
    </row>
    <row r="51" spans="2:5" s="198" customFormat="1" ht="35.25" customHeight="1" x14ac:dyDescent="0.35">
      <c r="B51" s="202"/>
      <c r="C51" s="213"/>
      <c r="D51" s="349"/>
      <c r="E51" s="207"/>
    </row>
    <row r="52" spans="2:5" s="198" customFormat="1" ht="35.25" customHeight="1" thickBot="1" x14ac:dyDescent="0.4">
      <c r="B52" s="202"/>
      <c r="C52" s="214"/>
      <c r="D52" s="349"/>
      <c r="E52" s="207"/>
    </row>
    <row r="53" spans="2:5" s="198" customFormat="1" x14ac:dyDescent="0.35">
      <c r="B53" s="201" t="s">
        <v>108</v>
      </c>
      <c r="C53" s="210"/>
      <c r="D53" s="348"/>
      <c r="E53" s="207"/>
    </row>
    <row r="54" spans="2:5" s="198" customFormat="1" x14ac:dyDescent="0.35">
      <c r="B54" s="205" t="s">
        <v>109</v>
      </c>
      <c r="C54" s="212"/>
      <c r="D54" s="347"/>
      <c r="E54" s="207"/>
    </row>
    <row r="55" spans="2:5" s="218" customFormat="1" ht="35.25" customHeight="1" x14ac:dyDescent="0.35">
      <c r="B55" s="413" t="s">
        <v>167</v>
      </c>
      <c r="C55" s="216"/>
      <c r="D55" s="349"/>
      <c r="E55" s="217"/>
    </row>
    <row r="56" spans="2:5" s="218" customFormat="1" ht="35.25" customHeight="1" x14ac:dyDescent="0.35">
      <c r="B56" s="202"/>
      <c r="C56" s="213"/>
      <c r="D56" s="349"/>
      <c r="E56" s="217"/>
    </row>
    <row r="57" spans="2:5" s="218" customFormat="1" ht="35.25" customHeight="1" x14ac:dyDescent="0.35">
      <c r="B57" s="202"/>
      <c r="C57" s="213"/>
      <c r="D57" s="349"/>
      <c r="E57" s="217"/>
    </row>
    <row r="58" spans="2:5" s="218" customFormat="1" ht="35.25" customHeight="1" x14ac:dyDescent="0.35">
      <c r="B58" s="202"/>
      <c r="C58" s="213"/>
      <c r="D58" s="349"/>
      <c r="E58" s="217"/>
    </row>
    <row r="59" spans="2:5" s="218" customFormat="1" ht="35.25" customHeight="1" x14ac:dyDescent="0.35">
      <c r="B59" s="202"/>
      <c r="C59" s="213"/>
      <c r="D59" s="349"/>
      <c r="E59" s="217"/>
    </row>
    <row r="60" spans="2:5" s="218" customFormat="1" ht="35.25" customHeight="1" x14ac:dyDescent="0.35">
      <c r="B60" s="202"/>
      <c r="C60" s="219"/>
      <c r="D60" s="349"/>
      <c r="E60" s="217"/>
    </row>
    <row r="61" spans="2:5" s="198" customFormat="1" x14ac:dyDescent="0.35">
      <c r="B61" s="205" t="s">
        <v>110</v>
      </c>
      <c r="C61" s="212"/>
      <c r="D61" s="347"/>
      <c r="E61" s="207"/>
    </row>
    <row r="62" spans="2:5" s="218" customFormat="1" ht="35.25" customHeight="1" x14ac:dyDescent="0.35">
      <c r="B62" s="413" t="s">
        <v>167</v>
      </c>
      <c r="C62" s="216"/>
      <c r="D62" s="349"/>
      <c r="E62" s="217"/>
    </row>
    <row r="63" spans="2:5" s="218" customFormat="1" ht="35.25" customHeight="1" x14ac:dyDescent="0.35">
      <c r="B63" s="202"/>
      <c r="C63" s="211"/>
      <c r="D63" s="349"/>
      <c r="E63" s="217"/>
    </row>
    <row r="64" spans="2:5" s="218" customFormat="1" ht="35.25" customHeight="1" x14ac:dyDescent="0.35">
      <c r="B64" s="202"/>
      <c r="C64" s="213"/>
      <c r="D64" s="349"/>
      <c r="E64" s="217"/>
    </row>
    <row r="65" spans="2:5" s="218" customFormat="1" ht="35.25" customHeight="1" x14ac:dyDescent="0.35">
      <c r="B65" s="202"/>
      <c r="C65" s="213"/>
      <c r="D65" s="349"/>
      <c r="E65" s="217"/>
    </row>
    <row r="66" spans="2:5" s="218" customFormat="1" ht="35.25" customHeight="1" x14ac:dyDescent="0.35">
      <c r="B66" s="202"/>
      <c r="C66" s="213"/>
      <c r="D66" s="349"/>
      <c r="E66" s="217"/>
    </row>
    <row r="67" spans="2:5" s="218" customFormat="1" ht="35.25" customHeight="1" x14ac:dyDescent="0.35">
      <c r="B67" s="202"/>
      <c r="C67" s="219"/>
      <c r="D67" s="349"/>
      <c r="E67" s="217"/>
    </row>
    <row r="68" spans="2:5" s="198" customFormat="1" x14ac:dyDescent="0.35">
      <c r="B68" s="205" t="s">
        <v>111</v>
      </c>
      <c r="C68" s="212"/>
      <c r="D68" s="347"/>
      <c r="E68" s="207"/>
    </row>
    <row r="69" spans="2:5" s="218" customFormat="1" ht="35.25" customHeight="1" x14ac:dyDescent="0.35">
      <c r="B69" s="413" t="s">
        <v>167</v>
      </c>
      <c r="C69" s="216"/>
      <c r="D69" s="349"/>
      <c r="E69" s="217"/>
    </row>
    <row r="70" spans="2:5" s="218" customFormat="1" ht="35.25" customHeight="1" x14ac:dyDescent="0.35">
      <c r="B70" s="202"/>
      <c r="C70" s="211"/>
      <c r="D70" s="349"/>
      <c r="E70" s="217"/>
    </row>
    <row r="71" spans="2:5" s="218" customFormat="1" ht="35.25" customHeight="1" x14ac:dyDescent="0.35">
      <c r="B71" s="202"/>
      <c r="C71" s="213"/>
      <c r="D71" s="349"/>
      <c r="E71" s="217"/>
    </row>
    <row r="72" spans="2:5" s="218" customFormat="1" ht="35.25" customHeight="1" x14ac:dyDescent="0.35">
      <c r="B72" s="202"/>
      <c r="C72" s="213"/>
      <c r="D72" s="349"/>
      <c r="E72" s="217"/>
    </row>
    <row r="73" spans="2:5" s="218" customFormat="1" ht="35.25" customHeight="1" x14ac:dyDescent="0.35">
      <c r="B73" s="202"/>
      <c r="C73" s="213"/>
      <c r="D73" s="349"/>
      <c r="E73" s="217"/>
    </row>
    <row r="74" spans="2:5" s="218" customFormat="1" ht="35.25" customHeight="1" x14ac:dyDescent="0.35">
      <c r="B74" s="202"/>
      <c r="C74" s="219"/>
      <c r="D74" s="349"/>
      <c r="E74" s="217"/>
    </row>
    <row r="75" spans="2:5" s="198" customFormat="1" x14ac:dyDescent="0.35">
      <c r="B75" s="205" t="s">
        <v>128</v>
      </c>
      <c r="C75" s="212"/>
      <c r="D75" s="347"/>
      <c r="E75" s="207"/>
    </row>
    <row r="76" spans="2:5" s="218" customFormat="1" ht="35.25" customHeight="1" x14ac:dyDescent="0.35">
      <c r="B76" s="413" t="s">
        <v>167</v>
      </c>
      <c r="C76" s="216"/>
      <c r="D76" s="349"/>
      <c r="E76" s="217"/>
    </row>
    <row r="77" spans="2:5" s="218" customFormat="1" ht="35.25" customHeight="1" x14ac:dyDescent="0.35">
      <c r="B77" s="202"/>
      <c r="C77" s="211"/>
      <c r="D77" s="349"/>
      <c r="E77" s="217"/>
    </row>
    <row r="78" spans="2:5" s="218" customFormat="1" ht="35.25" customHeight="1" x14ac:dyDescent="0.35">
      <c r="B78" s="202"/>
      <c r="C78" s="213"/>
      <c r="D78" s="349"/>
      <c r="E78" s="217"/>
    </row>
    <row r="79" spans="2:5" s="218" customFormat="1" ht="35.25" customHeight="1" x14ac:dyDescent="0.35">
      <c r="B79" s="202"/>
      <c r="C79" s="213"/>
      <c r="D79" s="349"/>
      <c r="E79" s="217"/>
    </row>
    <row r="80" spans="2:5" s="218" customFormat="1" ht="35.25" customHeight="1" x14ac:dyDescent="0.35">
      <c r="B80" s="202"/>
      <c r="C80" s="213"/>
      <c r="D80" s="349"/>
      <c r="E80" s="217"/>
    </row>
    <row r="81" spans="2:5" s="218" customFormat="1" ht="35.25" customHeight="1" thickBot="1" x14ac:dyDescent="0.4">
      <c r="B81" s="393"/>
      <c r="C81" s="220"/>
      <c r="D81" s="394"/>
      <c r="E81" s="217"/>
    </row>
    <row r="82" spans="2:5" s="198" customFormat="1" x14ac:dyDescent="0.35"/>
    <row r="83" spans="2:5" s="198" customFormat="1" x14ac:dyDescent="0.35">
      <c r="B83" s="151" t="s">
        <v>61</v>
      </c>
      <c r="C83" s="151"/>
    </row>
    <row r="84" spans="2:5" s="198" customFormat="1" x14ac:dyDescent="0.35">
      <c r="B84" s="311" t="s">
        <v>138</v>
      </c>
      <c r="C84" s="311"/>
    </row>
    <row r="85" spans="2:5" s="198" customFormat="1" x14ac:dyDescent="0.35">
      <c r="B85" s="151" t="s">
        <v>70</v>
      </c>
      <c r="C85" s="47"/>
    </row>
    <row r="86" spans="2:5" s="198" customFormat="1" x14ac:dyDescent="0.35">
      <c r="B86" s="151" t="s">
        <v>66</v>
      </c>
      <c r="C86" s="47"/>
    </row>
    <row r="87" spans="2:5" s="198" customFormat="1" x14ac:dyDescent="0.35">
      <c r="B87" s="311" t="s">
        <v>101</v>
      </c>
      <c r="C87" s="311"/>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Form_x000D_&amp;1#&amp;"Calibri"&amp;8&amp;K414141Proprietary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P5" zoomScaleNormal="100" workbookViewId="0">
      <selection activeCell="Y12" sqref="Y12"/>
    </sheetView>
  </sheetViews>
  <sheetFormatPr defaultColWidth="9.26953125" defaultRowHeight="15.5" x14ac:dyDescent="0.35"/>
  <cols>
    <col min="1" max="1" width="1.7265625" style="12" customWidth="1"/>
    <col min="2" max="2" width="6" style="49" customWidth="1"/>
    <col min="3" max="3" width="5.26953125" style="49" customWidth="1"/>
    <col min="4" max="4" width="74.54296875" style="49" bestFit="1" customWidth="1"/>
    <col min="5" max="5" width="13" style="9" customWidth="1"/>
    <col min="6" max="6" width="15.1796875" style="9" bestFit="1" customWidth="1"/>
    <col min="7" max="8" width="16.26953125" style="9" bestFit="1" customWidth="1"/>
    <col min="9" max="10" width="13" style="9" customWidth="1"/>
    <col min="11" max="12" width="16.26953125" style="9" bestFit="1" customWidth="1"/>
    <col min="13" max="13" width="14.54296875" style="9" bestFit="1" customWidth="1"/>
    <col min="14" max="14" width="14.54296875" style="11" bestFit="1" customWidth="1"/>
    <col min="15" max="16" width="16.26953125" style="9" bestFit="1" customWidth="1"/>
    <col min="17" max="18" width="14.54296875" style="9" bestFit="1" customWidth="1"/>
    <col min="19" max="20" width="16.26953125" style="9" bestFit="1" customWidth="1"/>
    <col min="21" max="22" width="14.54296875" style="9" bestFit="1" customWidth="1"/>
    <col min="23" max="25" width="16.26953125" style="9" bestFit="1" customWidth="1"/>
    <col min="26" max="26" width="16.26953125" style="11" bestFit="1" customWidth="1"/>
    <col min="27" max="28" width="16.26953125" style="9" bestFit="1" customWidth="1"/>
    <col min="29" max="16384" width="9.26953125" style="9"/>
  </cols>
  <sheetData>
    <row r="1" spans="1:28" x14ac:dyDescent="0.35">
      <c r="B1" s="26" t="s">
        <v>139</v>
      </c>
      <c r="C1" s="47"/>
      <c r="D1" s="47"/>
      <c r="E1" s="22"/>
      <c r="F1" s="1"/>
      <c r="G1" s="1"/>
      <c r="H1" s="11"/>
      <c r="I1" s="11"/>
      <c r="J1" s="6"/>
      <c r="K1" s="7"/>
      <c r="L1" s="7"/>
      <c r="M1" s="7"/>
      <c r="N1" s="9"/>
      <c r="Q1" s="19"/>
      <c r="R1" s="11"/>
      <c r="S1" s="11"/>
      <c r="T1" s="11"/>
      <c r="U1" s="11"/>
      <c r="V1" s="6"/>
      <c r="W1" s="7"/>
      <c r="X1" s="7"/>
      <c r="Y1" s="7"/>
      <c r="Z1" s="9"/>
    </row>
    <row r="2" spans="1:28" s="12" customFormat="1" x14ac:dyDescent="0.35">
      <c r="B2" s="40" t="s">
        <v>143</v>
      </c>
      <c r="C2" s="221"/>
      <c r="D2" s="221"/>
      <c r="E2" s="4"/>
      <c r="F2" s="386" t="s">
        <v>62</v>
      </c>
      <c r="G2" s="386"/>
      <c r="H2" s="13"/>
      <c r="I2" s="385" t="s">
        <v>62</v>
      </c>
      <c r="J2" s="385"/>
      <c r="K2" s="385" t="s">
        <v>62</v>
      </c>
      <c r="L2" s="385"/>
      <c r="M2" s="385"/>
      <c r="N2" s="385"/>
      <c r="Q2" s="17"/>
      <c r="R2" s="385" t="s">
        <v>62</v>
      </c>
      <c r="S2" s="385"/>
      <c r="T2" s="13"/>
      <c r="U2" s="385" t="s">
        <v>62</v>
      </c>
      <c r="V2" s="385"/>
      <c r="W2" s="385" t="s">
        <v>62</v>
      </c>
      <c r="X2" s="385"/>
      <c r="Y2" s="385"/>
      <c r="Z2" s="385"/>
    </row>
    <row r="3" spans="1:28" x14ac:dyDescent="0.3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2"/>
      <c r="C6" s="382"/>
      <c r="D6" s="196">
        <f>'Cover Page'!C7</f>
        <v>0</v>
      </c>
      <c r="E6" s="22"/>
      <c r="F6" s="350" t="s">
        <v>126</v>
      </c>
      <c r="G6" s="351"/>
      <c r="H6" s="10"/>
      <c r="I6" s="10"/>
      <c r="J6" s="10"/>
      <c r="K6" s="8"/>
      <c r="L6" s="8"/>
      <c r="M6" s="8"/>
      <c r="N6" s="10"/>
      <c r="O6" s="12"/>
      <c r="P6" s="10"/>
      <c r="Q6" s="19"/>
      <c r="R6" s="10"/>
      <c r="S6" s="10"/>
      <c r="T6" s="10"/>
      <c r="U6" s="10"/>
      <c r="V6" s="10"/>
      <c r="W6" s="8"/>
      <c r="X6" s="8"/>
      <c r="Y6" s="8"/>
      <c r="Z6" s="10"/>
      <c r="AA6" s="12"/>
      <c r="AB6" s="10"/>
    </row>
    <row r="7" spans="1:28" ht="15.75" customHeight="1" x14ac:dyDescent="0.35">
      <c r="B7" s="44" t="s">
        <v>88</v>
      </c>
      <c r="C7" s="47"/>
      <c r="D7" s="45"/>
      <c r="E7" s="22"/>
      <c r="F7" s="351"/>
      <c r="G7" s="351"/>
      <c r="H7" s="10"/>
      <c r="I7" s="10"/>
      <c r="J7" s="10"/>
      <c r="K7" s="8"/>
      <c r="L7" s="8"/>
      <c r="M7" s="8"/>
      <c r="N7" s="10"/>
      <c r="O7" s="12"/>
      <c r="P7" s="10"/>
      <c r="Q7" s="19"/>
      <c r="R7" s="10"/>
      <c r="S7" s="10"/>
      <c r="T7" s="10"/>
      <c r="U7" s="3"/>
      <c r="V7" s="10"/>
      <c r="W7" s="8"/>
      <c r="X7" s="8"/>
      <c r="Y7" s="8"/>
      <c r="Z7" s="10"/>
      <c r="AA7" s="12"/>
      <c r="AB7" s="10"/>
    </row>
    <row r="8" spans="1:28" ht="15" customHeight="1" x14ac:dyDescent="0.35">
      <c r="B8" s="383"/>
      <c r="C8" s="382"/>
      <c r="D8" s="384" t="str">
        <f>'Cover Page'!C8</f>
        <v>First Health Life &amp; Health Insurance Company</v>
      </c>
      <c r="E8" s="22"/>
      <c r="F8" s="351"/>
      <c r="G8" s="351"/>
      <c r="H8" s="10"/>
      <c r="I8" s="10"/>
      <c r="J8" s="10"/>
      <c r="K8" s="8"/>
      <c r="L8" s="8"/>
      <c r="M8" s="8"/>
      <c r="N8" s="10"/>
      <c r="O8" s="12"/>
      <c r="P8" s="10"/>
      <c r="Q8" s="19"/>
      <c r="R8" s="10"/>
      <c r="S8" s="10"/>
      <c r="T8" s="10"/>
      <c r="U8" s="10"/>
      <c r="V8" s="10"/>
      <c r="W8" s="8"/>
      <c r="X8" s="8"/>
      <c r="Y8" s="8"/>
      <c r="Z8" s="10"/>
      <c r="AA8" s="12"/>
      <c r="AB8" s="10"/>
    </row>
    <row r="9" spans="1:28" ht="15.75" customHeight="1" x14ac:dyDescent="0.35">
      <c r="B9" s="54" t="s">
        <v>90</v>
      </c>
      <c r="C9" s="47"/>
      <c r="D9" s="45"/>
      <c r="E9" s="22"/>
      <c r="F9" s="351"/>
      <c r="G9" s="351"/>
      <c r="H9" s="10"/>
      <c r="I9" s="10"/>
      <c r="J9" s="10"/>
      <c r="K9" s="8"/>
      <c r="L9" s="8"/>
      <c r="M9" s="8"/>
      <c r="N9" s="10"/>
      <c r="O9" s="12"/>
      <c r="P9" s="10"/>
      <c r="Q9" s="19"/>
      <c r="R9" s="10"/>
      <c r="S9" s="10"/>
      <c r="T9" s="10"/>
      <c r="U9" s="10"/>
      <c r="V9" s="10"/>
      <c r="W9" s="8"/>
      <c r="X9" s="8"/>
      <c r="Y9" s="8"/>
      <c r="Z9" s="10"/>
      <c r="AA9" s="12"/>
      <c r="AB9" s="10"/>
    </row>
    <row r="10" spans="1:28" ht="15" customHeight="1" x14ac:dyDescent="0.35">
      <c r="B10" s="383"/>
      <c r="C10" s="382"/>
      <c r="D10" s="384" t="str">
        <f>'Cover Page'!C9</f>
        <v>First Health Life &amp; Health Insurance Company</v>
      </c>
      <c r="E10" s="22"/>
      <c r="F10" s="351"/>
      <c r="G10" s="351"/>
      <c r="H10" s="10"/>
      <c r="I10" s="10"/>
      <c r="J10" s="10"/>
      <c r="K10" s="8"/>
      <c r="L10" s="8"/>
      <c r="M10" s="8"/>
      <c r="N10" s="10"/>
      <c r="O10" s="12"/>
      <c r="P10" s="10"/>
      <c r="Q10" s="19"/>
      <c r="R10" s="10"/>
      <c r="S10" s="10"/>
      <c r="T10" s="10"/>
      <c r="U10" s="10"/>
      <c r="V10" s="10"/>
      <c r="W10" s="8"/>
      <c r="X10" s="8"/>
      <c r="Y10" s="8"/>
      <c r="Z10" s="10"/>
      <c r="AA10" s="12"/>
      <c r="AB10" s="10"/>
    </row>
    <row r="11" spans="1:28" x14ac:dyDescent="0.3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3"/>
      <c r="C12" s="382"/>
      <c r="D12" s="384" t="str">
        <f>'Cover Page'!C6</f>
        <v>2019</v>
      </c>
      <c r="E12" s="22"/>
      <c r="F12" s="3"/>
      <c r="G12" s="3"/>
      <c r="H12" s="10"/>
      <c r="I12" s="10"/>
      <c r="J12" s="10"/>
      <c r="K12" s="8"/>
      <c r="L12" s="8"/>
      <c r="M12" s="8"/>
      <c r="N12" s="10"/>
      <c r="O12" s="12"/>
      <c r="P12" s="10"/>
      <c r="Q12" s="19"/>
      <c r="R12" s="10"/>
      <c r="S12" s="10"/>
      <c r="T12" s="10"/>
      <c r="U12" s="10"/>
      <c r="V12" s="10"/>
      <c r="W12" s="8"/>
      <c r="X12" s="8"/>
      <c r="Y12" s="412"/>
      <c r="Z12" s="10"/>
      <c r="AA12" s="12"/>
      <c r="AB12" s="10"/>
    </row>
    <row r="13" spans="1:28" x14ac:dyDescent="0.35">
      <c r="B13" s="222"/>
      <c r="C13" s="47"/>
      <c r="D13" s="47"/>
      <c r="E13" s="7"/>
      <c r="F13" s="20"/>
      <c r="G13" s="20"/>
      <c r="H13" s="20"/>
      <c r="I13" s="7"/>
      <c r="J13" s="20"/>
      <c r="K13" s="7"/>
      <c r="L13" s="7"/>
      <c r="M13" s="7"/>
      <c r="N13" s="9"/>
      <c r="Q13" s="7"/>
      <c r="R13" s="20"/>
      <c r="S13" s="20"/>
      <c r="T13" s="20"/>
      <c r="U13" s="7"/>
      <c r="V13" s="20"/>
      <c r="W13" s="7"/>
      <c r="X13" s="7"/>
      <c r="Y13" s="7"/>
      <c r="Z13" s="9"/>
    </row>
    <row r="14" spans="1:28" s="43" customFormat="1" ht="16" thickBot="1" x14ac:dyDescent="0.4">
      <c r="B14" s="223"/>
      <c r="C14" s="223"/>
      <c r="D14" s="223"/>
    </row>
    <row r="15" spans="1:28" s="49" customFormat="1" ht="16" thickBot="1" x14ac:dyDescent="0.4">
      <c r="A15" s="43"/>
      <c r="B15" s="45"/>
      <c r="C15" s="45"/>
      <c r="D15" s="45"/>
      <c r="E15" s="358"/>
      <c r="F15" s="359"/>
      <c r="G15" s="359"/>
      <c r="H15" s="359"/>
      <c r="I15" s="359"/>
      <c r="J15" s="307" t="s">
        <v>33</v>
      </c>
      <c r="K15" s="359"/>
      <c r="L15" s="359"/>
      <c r="M15" s="359"/>
      <c r="N15" s="359"/>
      <c r="O15" s="359"/>
      <c r="P15" s="360"/>
      <c r="Q15" s="358"/>
      <c r="R15" s="359"/>
      <c r="S15" s="359"/>
      <c r="T15" s="359"/>
      <c r="U15" s="359"/>
      <c r="V15" s="320" t="s">
        <v>33</v>
      </c>
      <c r="W15" s="359"/>
      <c r="X15" s="359"/>
      <c r="Y15" s="359"/>
      <c r="Z15" s="359"/>
      <c r="AA15" s="359"/>
      <c r="AB15" s="360"/>
    </row>
    <row r="16" spans="1:28" s="49" customFormat="1" ht="15.75" customHeight="1" thickBot="1" x14ac:dyDescent="0.4">
      <c r="A16" s="43"/>
      <c r="B16" s="45"/>
      <c r="C16" s="45"/>
      <c r="D16" s="45"/>
      <c r="E16" s="357"/>
      <c r="F16" s="323"/>
      <c r="G16" s="323"/>
      <c r="H16" s="323"/>
      <c r="I16" s="323"/>
      <c r="J16" s="324" t="s">
        <v>106</v>
      </c>
      <c r="K16" s="323"/>
      <c r="L16" s="323"/>
      <c r="M16" s="323"/>
      <c r="N16" s="323"/>
      <c r="O16" s="323"/>
      <c r="P16" s="325"/>
      <c r="Q16" s="357"/>
      <c r="R16" s="323"/>
      <c r="S16" s="323"/>
      <c r="T16" s="323"/>
      <c r="U16" s="323"/>
      <c r="V16" s="338" t="s">
        <v>107</v>
      </c>
      <c r="W16" s="323"/>
      <c r="X16" s="323"/>
      <c r="Y16" s="323"/>
      <c r="Z16" s="323"/>
      <c r="AA16" s="323"/>
      <c r="AB16" s="325"/>
    </row>
    <row r="17" spans="1:28" s="49" customFormat="1" ht="16.5" customHeight="1" thickBot="1" x14ac:dyDescent="0.4">
      <c r="A17" s="43"/>
      <c r="B17" s="45"/>
      <c r="C17" s="45"/>
      <c r="D17" s="45"/>
      <c r="E17" s="356"/>
      <c r="F17" s="341" t="s">
        <v>8</v>
      </c>
      <c r="G17" s="339"/>
      <c r="H17" s="339"/>
      <c r="I17" s="356"/>
      <c r="J17" s="342" t="s">
        <v>9</v>
      </c>
      <c r="K17" s="339"/>
      <c r="L17" s="339"/>
      <c r="M17" s="361"/>
      <c r="N17" s="387" t="s">
        <v>10</v>
      </c>
      <c r="O17" s="388"/>
      <c r="P17" s="329"/>
      <c r="Q17" s="356"/>
      <c r="R17" s="341" t="s">
        <v>8</v>
      </c>
      <c r="S17" s="339"/>
      <c r="T17" s="339"/>
      <c r="U17" s="356"/>
      <c r="V17" s="341" t="s">
        <v>9</v>
      </c>
      <c r="W17" s="339"/>
      <c r="X17" s="339"/>
      <c r="Y17" s="362"/>
      <c r="Z17" s="365" t="s">
        <v>10</v>
      </c>
      <c r="AA17" s="363"/>
      <c r="AB17" s="364"/>
    </row>
    <row r="18" spans="1:28" s="49" customFormat="1" ht="36" customHeight="1" thickBot="1" x14ac:dyDescent="0.4">
      <c r="A18" s="156"/>
      <c r="B18" s="312"/>
      <c r="C18" s="313"/>
      <c r="D18" s="354" t="s">
        <v>153</v>
      </c>
      <c r="E18" s="249" t="s">
        <v>11</v>
      </c>
      <c r="F18" s="250" t="s">
        <v>12</v>
      </c>
      <c r="G18" s="250" t="s">
        <v>7</v>
      </c>
      <c r="H18" s="251" t="s">
        <v>40</v>
      </c>
      <c r="I18" s="252" t="s">
        <v>11</v>
      </c>
      <c r="J18" s="253" t="s">
        <v>12</v>
      </c>
      <c r="K18" s="253" t="s">
        <v>7</v>
      </c>
      <c r="L18" s="251" t="s">
        <v>41</v>
      </c>
      <c r="M18" s="249" t="s">
        <v>11</v>
      </c>
      <c r="N18" s="250" t="s">
        <v>12</v>
      </c>
      <c r="O18" s="250" t="s">
        <v>7</v>
      </c>
      <c r="P18" s="251" t="s">
        <v>41</v>
      </c>
      <c r="Q18" s="249" t="s">
        <v>11</v>
      </c>
      <c r="R18" s="250" t="s">
        <v>12</v>
      </c>
      <c r="S18" s="250" t="s">
        <v>7</v>
      </c>
      <c r="T18" s="251" t="s">
        <v>40</v>
      </c>
      <c r="U18" s="252" t="s">
        <v>11</v>
      </c>
      <c r="V18" s="253" t="s">
        <v>12</v>
      </c>
      <c r="W18" s="253" t="s">
        <v>7</v>
      </c>
      <c r="X18" s="251" t="s">
        <v>41</v>
      </c>
      <c r="Y18" s="249" t="s">
        <v>11</v>
      </c>
      <c r="Z18" s="250" t="s">
        <v>12</v>
      </c>
      <c r="AA18" s="250" t="s">
        <v>7</v>
      </c>
      <c r="AB18" s="251" t="s">
        <v>41</v>
      </c>
    </row>
    <row r="19" spans="1:28" s="43" customFormat="1" ht="15.75" customHeight="1" thickBot="1" x14ac:dyDescent="0.4">
      <c r="B19" s="352"/>
      <c r="C19" s="353"/>
      <c r="D19" s="355" t="s">
        <v>150</v>
      </c>
      <c r="E19" s="254">
        <v>1</v>
      </c>
      <c r="F19" s="255">
        <v>2</v>
      </c>
      <c r="G19" s="255">
        <v>3</v>
      </c>
      <c r="H19" s="256">
        <v>4</v>
      </c>
      <c r="I19" s="254">
        <v>5</v>
      </c>
      <c r="J19" s="255">
        <v>6</v>
      </c>
      <c r="K19" s="255">
        <v>7</v>
      </c>
      <c r="L19" s="256">
        <v>8</v>
      </c>
      <c r="M19" s="254">
        <v>9</v>
      </c>
      <c r="N19" s="255">
        <v>10</v>
      </c>
      <c r="O19" s="255">
        <v>11</v>
      </c>
      <c r="P19" s="256">
        <v>12</v>
      </c>
      <c r="Q19" s="254">
        <v>13</v>
      </c>
      <c r="R19" s="255">
        <v>14</v>
      </c>
      <c r="S19" s="255">
        <v>15</v>
      </c>
      <c r="T19" s="256">
        <v>16</v>
      </c>
      <c r="U19" s="254">
        <v>17</v>
      </c>
      <c r="V19" s="255">
        <v>18</v>
      </c>
      <c r="W19" s="255">
        <v>19</v>
      </c>
      <c r="X19" s="256">
        <v>20</v>
      </c>
      <c r="Y19" s="254">
        <v>21</v>
      </c>
      <c r="Z19" s="255">
        <v>22</v>
      </c>
      <c r="AA19" s="255">
        <v>23</v>
      </c>
      <c r="AB19" s="256">
        <v>24</v>
      </c>
    </row>
    <row r="20" spans="1:28" s="49" customFormat="1" x14ac:dyDescent="0.35">
      <c r="A20" s="43"/>
      <c r="B20" s="224" t="s">
        <v>0</v>
      </c>
      <c r="C20" s="225" t="s">
        <v>24</v>
      </c>
      <c r="D20" s="226"/>
      <c r="E20" s="257"/>
      <c r="F20" s="258"/>
      <c r="G20" s="258"/>
      <c r="H20" s="259"/>
      <c r="I20" s="257"/>
      <c r="J20" s="258"/>
      <c r="K20" s="258"/>
      <c r="L20" s="259"/>
      <c r="M20" s="257"/>
      <c r="N20" s="258"/>
      <c r="O20" s="258"/>
      <c r="P20" s="259"/>
      <c r="Q20" s="257"/>
      <c r="R20" s="258"/>
      <c r="S20" s="258"/>
      <c r="T20" s="259"/>
      <c r="U20" s="257"/>
      <c r="V20" s="258"/>
      <c r="W20" s="258"/>
      <c r="X20" s="259"/>
      <c r="Y20" s="257"/>
      <c r="Z20" s="258"/>
      <c r="AA20" s="258"/>
      <c r="AB20" s="259"/>
    </row>
    <row r="21" spans="1:28" s="43" customFormat="1" x14ac:dyDescent="0.35">
      <c r="B21" s="227"/>
      <c r="C21" s="80">
        <v>1.1000000000000001</v>
      </c>
      <c r="D21" s="228" t="s">
        <v>45</v>
      </c>
      <c r="E21" s="260"/>
      <c r="F21" s="261"/>
      <c r="G21" s="177"/>
      <c r="H21" s="175"/>
      <c r="I21" s="260"/>
      <c r="J21" s="261"/>
      <c r="K21" s="177"/>
      <c r="L21" s="175"/>
      <c r="M21" s="260"/>
      <c r="N21" s="261"/>
      <c r="O21" s="177"/>
      <c r="P21" s="175"/>
      <c r="Q21" s="260"/>
      <c r="R21" s="261"/>
      <c r="S21" s="177"/>
      <c r="T21" s="175"/>
      <c r="U21" s="260"/>
      <c r="V21" s="261"/>
      <c r="W21" s="177"/>
      <c r="X21" s="175"/>
      <c r="Y21" s="409">
        <v>365588</v>
      </c>
      <c r="Z21" s="261">
        <v>352858</v>
      </c>
      <c r="AA21" s="177"/>
      <c r="AB21" s="175"/>
    </row>
    <row r="22" spans="1:28" s="43" customFormat="1" ht="31" x14ac:dyDescent="0.35">
      <c r="B22" s="227"/>
      <c r="C22" s="80">
        <v>1.2</v>
      </c>
      <c r="D22" s="229" t="s">
        <v>132</v>
      </c>
      <c r="E22" s="262"/>
      <c r="F22" s="263"/>
      <c r="G22" s="264">
        <f>'Pt 1 Summary of Data'!F24</f>
        <v>0</v>
      </c>
      <c r="H22" s="265">
        <f>SUM(E22:G22)</f>
        <v>0</v>
      </c>
      <c r="I22" s="262"/>
      <c r="J22" s="263"/>
      <c r="K22" s="264">
        <f>'Pt 1 Summary of Data'!H24</f>
        <v>0</v>
      </c>
      <c r="L22" s="265">
        <f>SUM(I22:K22)</f>
        <v>0</v>
      </c>
      <c r="M22" s="262"/>
      <c r="N22" s="263"/>
      <c r="O22" s="264">
        <f>'Pt 1 Summary of Data'!J24</f>
        <v>0</v>
      </c>
      <c r="P22" s="265">
        <f>SUM(M22:O22)</f>
        <v>0</v>
      </c>
      <c r="Q22" s="262"/>
      <c r="R22" s="263"/>
      <c r="S22" s="264">
        <f>'Pt 1 Summary of Data'!L24</f>
        <v>0</v>
      </c>
      <c r="T22" s="265">
        <f>SUM(Q22:S22)</f>
        <v>0</v>
      </c>
      <c r="U22" s="262"/>
      <c r="V22" s="263"/>
      <c r="W22" s="264">
        <f>'Pt 1 Summary of Data'!N24</f>
        <v>0</v>
      </c>
      <c r="X22" s="265">
        <f>SUM(U22:W22)</f>
        <v>0</v>
      </c>
      <c r="Y22" s="410">
        <v>361395</v>
      </c>
      <c r="Z22" s="263">
        <v>367740</v>
      </c>
      <c r="AA22" s="264">
        <f>'Pt 1 Summary of Data'!P24</f>
        <v>343677</v>
      </c>
      <c r="AB22" s="265">
        <f>SUM(Y22:AA22)</f>
        <v>1072812</v>
      </c>
    </row>
    <row r="23" spans="1:28" s="49" customFormat="1" x14ac:dyDescent="0.35">
      <c r="A23" s="43"/>
      <c r="B23" s="230"/>
      <c r="C23" s="80">
        <v>1.3</v>
      </c>
      <c r="D23" s="229" t="s">
        <v>121</v>
      </c>
      <c r="E23" s="266">
        <f>SUM(E$22)</f>
        <v>0</v>
      </c>
      <c r="F23" s="266">
        <f>SUM(F$22)</f>
        <v>0</v>
      </c>
      <c r="G23" s="266">
        <f>SUM(G$22:G$22)</f>
        <v>0</v>
      </c>
      <c r="H23" s="265">
        <f>SUM(E23:G23)</f>
        <v>0</v>
      </c>
      <c r="I23" s="266">
        <f>SUM(I$22:I$22)</f>
        <v>0</v>
      </c>
      <c r="J23" s="266">
        <f>SUM(J$22:J$22)</f>
        <v>0</v>
      </c>
      <c r="K23" s="266">
        <f>SUM(K$22:K$22)</f>
        <v>0</v>
      </c>
      <c r="L23" s="265">
        <f>SUM(I23:K23)</f>
        <v>0</v>
      </c>
      <c r="M23" s="266">
        <f>SUM(M$22:M$22)</f>
        <v>0</v>
      </c>
      <c r="N23" s="266">
        <f>SUM(N$22:N$22)</f>
        <v>0</v>
      </c>
      <c r="O23" s="266">
        <f>SUM(O$22:O$22)</f>
        <v>0</v>
      </c>
      <c r="P23" s="265">
        <f>SUM(M23:O23)</f>
        <v>0</v>
      </c>
      <c r="Q23" s="266">
        <f>SUM(Q$22:Q$22)</f>
        <v>0</v>
      </c>
      <c r="R23" s="266">
        <f>SUM(R$22:R$22)</f>
        <v>0</v>
      </c>
      <c r="S23" s="266">
        <f>SUM(S$22:S$22)</f>
        <v>0</v>
      </c>
      <c r="T23" s="265">
        <f>SUM(Q23:S23)</f>
        <v>0</v>
      </c>
      <c r="U23" s="266">
        <f>SUM(U$22:U$22)</f>
        <v>0</v>
      </c>
      <c r="V23" s="266">
        <f>SUM(V$22:V$22)</f>
        <v>0</v>
      </c>
      <c r="W23" s="266">
        <f>SUM(W$22:W$22)</f>
        <v>0</v>
      </c>
      <c r="X23" s="265">
        <f>SUM(U23:W23)</f>
        <v>0</v>
      </c>
      <c r="Y23" s="266">
        <f>SUM(Y$22:Y$22)</f>
        <v>361395</v>
      </c>
      <c r="Z23" s="266">
        <f>SUM(Z$22:Z$22)</f>
        <v>367740</v>
      </c>
      <c r="AA23" s="266">
        <f>SUM(AA$22:AA$22)</f>
        <v>343677</v>
      </c>
      <c r="AB23" s="265">
        <f>SUM(Y23:AA23)</f>
        <v>1072812</v>
      </c>
    </row>
    <row r="24" spans="1:28" s="49" customFormat="1" x14ac:dyDescent="0.35">
      <c r="A24" s="43"/>
      <c r="B24" s="231"/>
      <c r="C24" s="120"/>
      <c r="D24" s="232" t="s">
        <v>13</v>
      </c>
      <c r="E24" s="267"/>
      <c r="F24" s="268"/>
      <c r="G24" s="268"/>
      <c r="H24" s="269"/>
      <c r="I24" s="267"/>
      <c r="J24" s="268"/>
      <c r="K24" s="268"/>
      <c r="L24" s="269"/>
      <c r="M24" s="267"/>
      <c r="N24" s="268"/>
      <c r="O24" s="268"/>
      <c r="P24" s="269"/>
      <c r="Q24" s="267"/>
      <c r="R24" s="268"/>
      <c r="S24" s="268"/>
      <c r="T24" s="269"/>
      <c r="U24" s="267"/>
      <c r="V24" s="268"/>
      <c r="W24" s="268"/>
      <c r="X24" s="269"/>
      <c r="Y24" s="267"/>
      <c r="Z24" s="268"/>
      <c r="AA24" s="268"/>
      <c r="AB24" s="269"/>
    </row>
    <row r="25" spans="1:28" s="49" customFormat="1" x14ac:dyDescent="0.35">
      <c r="A25" s="43"/>
      <c r="B25" s="233" t="s">
        <v>1</v>
      </c>
      <c r="C25" s="71" t="s">
        <v>25</v>
      </c>
      <c r="D25" s="228"/>
      <c r="E25" s="270"/>
      <c r="F25" s="258"/>
      <c r="G25" s="258"/>
      <c r="H25" s="271"/>
      <c r="I25" s="270"/>
      <c r="J25" s="258"/>
      <c r="K25" s="258"/>
      <c r="L25" s="271"/>
      <c r="M25" s="270"/>
      <c r="N25" s="258"/>
      <c r="O25" s="258"/>
      <c r="P25" s="271"/>
      <c r="Q25" s="270"/>
      <c r="R25" s="258"/>
      <c r="S25" s="258"/>
      <c r="T25" s="271"/>
      <c r="U25" s="270"/>
      <c r="V25" s="258"/>
      <c r="W25" s="258"/>
      <c r="X25" s="271"/>
      <c r="Y25" s="270"/>
      <c r="Z25" s="258"/>
      <c r="AA25" s="258"/>
      <c r="AB25" s="271"/>
    </row>
    <row r="26" spans="1:28" s="49" customFormat="1" x14ac:dyDescent="0.35">
      <c r="A26" s="43"/>
      <c r="B26" s="230"/>
      <c r="C26" s="80">
        <v>2.1</v>
      </c>
      <c r="D26" s="229" t="s">
        <v>83</v>
      </c>
      <c r="E26" s="272"/>
      <c r="F26" s="263"/>
      <c r="G26" s="273">
        <f>'Pt 1 Summary of Data'!F21</f>
        <v>0</v>
      </c>
      <c r="H26" s="265">
        <f>SUM(E26:G26)</f>
        <v>0</v>
      </c>
      <c r="I26" s="272"/>
      <c r="J26" s="263"/>
      <c r="K26" s="273">
        <f>'Pt 1 Summary of Data'!H21</f>
        <v>0</v>
      </c>
      <c r="L26" s="265">
        <f>SUM(I26:K26)</f>
        <v>0</v>
      </c>
      <c r="M26" s="272"/>
      <c r="N26" s="263"/>
      <c r="O26" s="273">
        <f>'Pt 1 Summary of Data'!J21</f>
        <v>0</v>
      </c>
      <c r="P26" s="265">
        <f>SUM(M26:O26)</f>
        <v>0</v>
      </c>
      <c r="Q26" s="272"/>
      <c r="R26" s="263"/>
      <c r="S26" s="273">
        <f>'Pt 1 Summary of Data'!L21</f>
        <v>0</v>
      </c>
      <c r="T26" s="265">
        <f>SUM(Q26:S26)</f>
        <v>0</v>
      </c>
      <c r="U26" s="272"/>
      <c r="V26" s="263"/>
      <c r="W26" s="273">
        <f>'Pt 1 Summary of Data'!N21</f>
        <v>0</v>
      </c>
      <c r="X26" s="265">
        <f>SUM(U26:W26)</f>
        <v>0</v>
      </c>
      <c r="Y26" s="410">
        <v>694371</v>
      </c>
      <c r="Z26" s="263">
        <v>618589</v>
      </c>
      <c r="AA26" s="273">
        <f>'Pt 1 Summary of Data'!P21</f>
        <v>560147</v>
      </c>
      <c r="AB26" s="265">
        <f>SUM(Y26:AA26)</f>
        <v>1873107</v>
      </c>
    </row>
    <row r="27" spans="1:28" s="43" customFormat="1" ht="31" x14ac:dyDescent="0.35">
      <c r="B27" s="227"/>
      <c r="C27" s="80">
        <v>2.2000000000000002</v>
      </c>
      <c r="D27" s="229" t="s">
        <v>84</v>
      </c>
      <c r="E27" s="272"/>
      <c r="F27" s="263"/>
      <c r="G27" s="273">
        <f>'Pt 1 Summary of Data'!F35</f>
        <v>0</v>
      </c>
      <c r="H27" s="265">
        <f>SUM(E27:G27)</f>
        <v>0</v>
      </c>
      <c r="I27" s="272"/>
      <c r="J27" s="263"/>
      <c r="K27" s="273">
        <f>'Pt 1 Summary of Data'!H35</f>
        <v>0</v>
      </c>
      <c r="L27" s="265">
        <f>SUM(I27:K27)</f>
        <v>0</v>
      </c>
      <c r="M27" s="272"/>
      <c r="N27" s="263"/>
      <c r="O27" s="273">
        <f>'Pt 1 Summary of Data'!J35</f>
        <v>0</v>
      </c>
      <c r="P27" s="265">
        <f>SUM(M27:O27)</f>
        <v>0</v>
      </c>
      <c r="Q27" s="272"/>
      <c r="R27" s="263"/>
      <c r="S27" s="273">
        <f>'Pt 1 Summary of Data'!L35</f>
        <v>0</v>
      </c>
      <c r="T27" s="265">
        <f>SUM(Q27:S27)</f>
        <v>0</v>
      </c>
      <c r="U27" s="272"/>
      <c r="V27" s="263"/>
      <c r="W27" s="273">
        <f>'Pt 1 Summary of Data'!N35</f>
        <v>0</v>
      </c>
      <c r="X27" s="265">
        <f>SUM(U27:W27)</f>
        <v>0</v>
      </c>
      <c r="Y27" s="410">
        <v>14186</v>
      </c>
      <c r="Z27" s="263">
        <v>58316</v>
      </c>
      <c r="AA27" s="273">
        <f>'Pt 1 Summary of Data'!P35</f>
        <v>38901.05111870978</v>
      </c>
      <c r="AB27" s="265">
        <f>SUM(Y27:AA27)</f>
        <v>111403.05111870979</v>
      </c>
    </row>
    <row r="28" spans="1:28" s="49" customFormat="1" x14ac:dyDescent="0.35">
      <c r="A28" s="43"/>
      <c r="B28" s="230"/>
      <c r="C28" s="80">
        <v>2.2999999999999998</v>
      </c>
      <c r="D28" s="229" t="s">
        <v>50</v>
      </c>
      <c r="E28" s="273">
        <f t="shared" ref="E28:AA28" si="0">E$26-E$27</f>
        <v>0</v>
      </c>
      <c r="F28" s="273">
        <f t="shared" si="0"/>
        <v>0</v>
      </c>
      <c r="G28" s="273">
        <f t="shared" si="0"/>
        <v>0</v>
      </c>
      <c r="H28" s="112">
        <f>H$26-H$27</f>
        <v>0</v>
      </c>
      <c r="I28" s="273">
        <f>I$26-I$27</f>
        <v>0</v>
      </c>
      <c r="J28" s="273">
        <f>J$26-J$27</f>
        <v>0</v>
      </c>
      <c r="K28" s="273">
        <f t="shared" si="0"/>
        <v>0</v>
      </c>
      <c r="L28" s="112">
        <f>L$26-L$27</f>
        <v>0</v>
      </c>
      <c r="M28" s="273">
        <f t="shared" si="0"/>
        <v>0</v>
      </c>
      <c r="N28" s="273">
        <f t="shared" si="0"/>
        <v>0</v>
      </c>
      <c r="O28" s="273">
        <f t="shared" si="0"/>
        <v>0</v>
      </c>
      <c r="P28" s="112">
        <f>P$26-P$27</f>
        <v>0</v>
      </c>
      <c r="Q28" s="273">
        <f t="shared" si="0"/>
        <v>0</v>
      </c>
      <c r="R28" s="273">
        <f t="shared" si="0"/>
        <v>0</v>
      </c>
      <c r="S28" s="273">
        <f t="shared" si="0"/>
        <v>0</v>
      </c>
      <c r="T28" s="112">
        <f>T$26-T$27</f>
        <v>0</v>
      </c>
      <c r="U28" s="273">
        <f t="shared" si="0"/>
        <v>0</v>
      </c>
      <c r="V28" s="273">
        <f t="shared" si="0"/>
        <v>0</v>
      </c>
      <c r="W28" s="273">
        <f t="shared" si="0"/>
        <v>0</v>
      </c>
      <c r="X28" s="112">
        <f>X$26-X$27</f>
        <v>0</v>
      </c>
      <c r="Y28" s="273">
        <f t="shared" si="0"/>
        <v>680185</v>
      </c>
      <c r="Z28" s="273">
        <f t="shared" si="0"/>
        <v>560273</v>
      </c>
      <c r="AA28" s="273">
        <f t="shared" si="0"/>
        <v>521245.94888129021</v>
      </c>
      <c r="AB28" s="112">
        <f>AB$26-AB$27</f>
        <v>1761703.9488812902</v>
      </c>
    </row>
    <row r="29" spans="1:28" s="49" customFormat="1" x14ac:dyDescent="0.35">
      <c r="A29" s="43"/>
      <c r="B29" s="231"/>
      <c r="C29" s="121"/>
      <c r="D29" s="234"/>
      <c r="E29" s="274"/>
      <c r="F29" s="275"/>
      <c r="G29" s="275"/>
      <c r="H29" s="276"/>
      <c r="I29" s="274"/>
      <c r="J29" s="275"/>
      <c r="K29" s="275"/>
      <c r="L29" s="276"/>
      <c r="M29" s="274"/>
      <c r="N29" s="275"/>
      <c r="O29" s="275"/>
      <c r="P29" s="276"/>
      <c r="Q29" s="274"/>
      <c r="R29" s="275"/>
      <c r="S29" s="275"/>
      <c r="T29" s="276"/>
      <c r="U29" s="274"/>
      <c r="V29" s="275"/>
      <c r="W29" s="275"/>
      <c r="X29" s="276"/>
      <c r="Y29" s="274"/>
      <c r="Z29" s="275"/>
      <c r="AA29" s="275"/>
      <c r="AB29" s="276"/>
    </row>
    <row r="30" spans="1:28" s="43" customFormat="1" x14ac:dyDescent="0.35">
      <c r="B30" s="235" t="s">
        <v>2</v>
      </c>
      <c r="C30" s="236">
        <v>3.1</v>
      </c>
      <c r="D30" s="237" t="s">
        <v>141</v>
      </c>
      <c r="E30" s="277"/>
      <c r="F30" s="278"/>
      <c r="G30" s="279">
        <f>'Pt 1 Summary of Data'!F49</f>
        <v>0</v>
      </c>
      <c r="H30" s="280">
        <f>SUM(E30:G30)</f>
        <v>0</v>
      </c>
      <c r="I30" s="281"/>
      <c r="J30" s="278"/>
      <c r="K30" s="282">
        <f>'Pt 1 Summary of Data'!H49</f>
        <v>0</v>
      </c>
      <c r="L30" s="280">
        <f>SUM(I30:K30)</f>
        <v>0</v>
      </c>
      <c r="M30" s="281"/>
      <c r="N30" s="278"/>
      <c r="O30" s="282">
        <f>'Pt 1 Summary of Data'!J49</f>
        <v>0</v>
      </c>
      <c r="P30" s="280">
        <f>SUM(M30:O30)</f>
        <v>0</v>
      </c>
      <c r="Q30" s="277"/>
      <c r="R30" s="278"/>
      <c r="S30" s="279">
        <f>'Pt 1 Summary of Data'!L49</f>
        <v>0</v>
      </c>
      <c r="T30" s="280">
        <f>SUM(Q30:S30)</f>
        <v>0</v>
      </c>
      <c r="U30" s="281"/>
      <c r="V30" s="278"/>
      <c r="W30" s="282">
        <f>'Pt 1 Summary of Data'!N49</f>
        <v>0</v>
      </c>
      <c r="X30" s="280">
        <f>SUM(U30:W30)</f>
        <v>0</v>
      </c>
      <c r="Y30" s="411">
        <v>985</v>
      </c>
      <c r="Z30" s="278">
        <v>918</v>
      </c>
      <c r="AA30" s="282">
        <f>'Pt 1 Summary of Data'!P49</f>
        <v>866.08333333333337</v>
      </c>
      <c r="AB30" s="280">
        <f>SUM(Y30:AA30)</f>
        <v>2769.0833333333335</v>
      </c>
    </row>
    <row r="31" spans="1:28" s="49" customFormat="1" x14ac:dyDescent="0.35">
      <c r="A31" s="43"/>
      <c r="B31" s="238"/>
      <c r="C31" s="239"/>
      <c r="D31" s="240"/>
      <c r="E31" s="274"/>
      <c r="F31" s="275"/>
      <c r="G31" s="275"/>
      <c r="H31" s="276"/>
      <c r="I31" s="283"/>
      <c r="J31" s="284"/>
      <c r="K31" s="284"/>
      <c r="L31" s="285"/>
      <c r="M31" s="283"/>
      <c r="N31" s="284"/>
      <c r="O31" s="284"/>
      <c r="P31" s="285"/>
      <c r="Q31" s="274"/>
      <c r="R31" s="275"/>
      <c r="S31" s="275"/>
      <c r="T31" s="276"/>
      <c r="U31" s="283"/>
      <c r="V31" s="284"/>
      <c r="W31" s="284"/>
      <c r="X31" s="285"/>
      <c r="Y31" s="283"/>
      <c r="Z31" s="284"/>
      <c r="AA31" s="284"/>
      <c r="AB31" s="285"/>
    </row>
    <row r="32" spans="1:28" s="49" customFormat="1" ht="30" customHeight="1" x14ac:dyDescent="0.35">
      <c r="A32" s="43"/>
      <c r="B32" s="389" t="s">
        <v>3</v>
      </c>
      <c r="C32" s="308"/>
      <c r="D32" s="309" t="s">
        <v>137</v>
      </c>
      <c r="E32" s="286"/>
      <c r="F32" s="287"/>
      <c r="G32" s="287"/>
      <c r="H32" s="288"/>
      <c r="I32" s="286"/>
      <c r="J32" s="289"/>
      <c r="K32" s="287"/>
      <c r="L32" s="288"/>
      <c r="M32" s="286"/>
      <c r="N32" s="290"/>
      <c r="O32" s="287"/>
      <c r="P32" s="288"/>
      <c r="Q32" s="286"/>
      <c r="R32" s="287"/>
      <c r="S32" s="287"/>
      <c r="T32" s="288"/>
      <c r="U32" s="286"/>
      <c r="V32" s="289"/>
      <c r="W32" s="287"/>
      <c r="X32" s="288"/>
      <c r="Y32" s="286"/>
      <c r="Z32" s="290"/>
      <c r="AA32" s="287"/>
      <c r="AB32" s="288"/>
    </row>
    <row r="33" spans="1:28" s="49" customFormat="1" x14ac:dyDescent="0.35">
      <c r="A33" s="43"/>
      <c r="B33" s="241"/>
      <c r="C33" s="242">
        <v>4.0999999999999996</v>
      </c>
      <c r="D33" s="243" t="s">
        <v>73</v>
      </c>
      <c r="E33" s="291"/>
      <c r="F33" s="292"/>
      <c r="G33" s="292"/>
      <c r="H33" s="293" t="str">
        <f>IF(H30&lt;1000,"Not Required to Calculate",H23/H28)</f>
        <v>Not Required to Calculate</v>
      </c>
      <c r="I33" s="291"/>
      <c r="J33" s="292"/>
      <c r="K33" s="292"/>
      <c r="L33" s="293" t="str">
        <f>IF(L30&lt;1000,"Not Required to Calculate",L23/L28)</f>
        <v>Not Required to Calculate</v>
      </c>
      <c r="M33" s="291"/>
      <c r="N33" s="292"/>
      <c r="O33" s="292"/>
      <c r="P33" s="293" t="str">
        <f>IF(P30&lt;1000,"Not Required to Calculate",P23/P28)</f>
        <v>Not Required to Calculate</v>
      </c>
      <c r="Q33" s="291"/>
      <c r="R33" s="292"/>
      <c r="S33" s="292"/>
      <c r="T33" s="293" t="str">
        <f>IF(T30&lt;1000,"Not Required to Calculate",T23/T28)</f>
        <v>Not Required to Calculate</v>
      </c>
      <c r="U33" s="291"/>
      <c r="V33" s="292"/>
      <c r="W33" s="292"/>
      <c r="X33" s="293" t="str">
        <f>IF(X30&lt;1000,"Not Required to Calculate",X23/X28)</f>
        <v>Not Required to Calculate</v>
      </c>
      <c r="Y33" s="291"/>
      <c r="Z33" s="292"/>
      <c r="AA33" s="292"/>
      <c r="AB33" s="293">
        <f>IF(AB30&lt;1000,"Not Required to Calculate",AB23/AB28)</f>
        <v>0.60896270379665807</v>
      </c>
    </row>
    <row r="34" spans="1:28" s="49" customFormat="1" ht="16" thickBot="1" x14ac:dyDescent="0.4">
      <c r="A34" s="43"/>
      <c r="B34" s="244"/>
      <c r="C34" s="245"/>
      <c r="D34" s="246"/>
      <c r="E34" s="294"/>
      <c r="F34" s="295"/>
      <c r="G34" s="295"/>
      <c r="H34" s="296"/>
      <c r="I34" s="294"/>
      <c r="J34" s="295"/>
      <c r="K34" s="295"/>
      <c r="L34" s="296"/>
      <c r="M34" s="294"/>
      <c r="N34" s="295"/>
      <c r="O34" s="295"/>
      <c r="P34" s="296"/>
      <c r="Q34" s="294"/>
      <c r="R34" s="295"/>
      <c r="S34" s="295"/>
      <c r="T34" s="296"/>
      <c r="U34" s="294"/>
      <c r="V34" s="295"/>
      <c r="W34" s="295"/>
      <c r="X34" s="296"/>
      <c r="Y34" s="294"/>
      <c r="Z34" s="295"/>
      <c r="AA34" s="295"/>
      <c r="AB34" s="296"/>
    </row>
    <row r="35" spans="1:28" s="49" customFormat="1" x14ac:dyDescent="0.35">
      <c r="A35" s="43"/>
      <c r="B35" s="247"/>
      <c r="N35" s="25"/>
      <c r="Z35" s="25"/>
    </row>
    <row r="36" spans="1:28" s="49" customFormat="1" x14ac:dyDescent="0.35">
      <c r="A36" s="43"/>
      <c r="B36" s="25"/>
      <c r="N36" s="25"/>
      <c r="Z36" s="25"/>
    </row>
    <row r="37" spans="1:28" s="49" customFormat="1" x14ac:dyDescent="0.35">
      <c r="A37" s="43"/>
      <c r="C37" s="151" t="s">
        <v>61</v>
      </c>
      <c r="D37" s="151"/>
      <c r="E37" s="151"/>
      <c r="N37" s="25"/>
      <c r="Q37" s="247"/>
      <c r="Z37" s="25"/>
    </row>
    <row r="38" spans="1:28" s="49" customFormat="1" x14ac:dyDescent="0.35">
      <c r="A38" s="43"/>
      <c r="C38" s="151"/>
      <c r="D38" s="311" t="s">
        <v>138</v>
      </c>
      <c r="E38" s="311"/>
      <c r="N38" s="25"/>
      <c r="Z38" s="25"/>
    </row>
    <row r="39" spans="1:28" s="49" customFormat="1" x14ac:dyDescent="0.35">
      <c r="A39" s="43"/>
      <c r="C39" s="151"/>
      <c r="D39" s="151" t="s">
        <v>70</v>
      </c>
      <c r="E39" s="47"/>
      <c r="N39" s="25"/>
      <c r="Q39" s="52"/>
      <c r="Z39" s="25"/>
    </row>
    <row r="40" spans="1:28" s="49" customFormat="1" x14ac:dyDescent="0.35">
      <c r="A40" s="43"/>
      <c r="C40" s="151"/>
      <c r="D40" s="151" t="s">
        <v>66</v>
      </c>
      <c r="E40" s="47"/>
      <c r="G40" s="45"/>
      <c r="N40" s="25"/>
      <c r="Q40" s="48"/>
      <c r="Z40" s="25"/>
    </row>
    <row r="41" spans="1:28" s="49" customFormat="1" x14ac:dyDescent="0.35">
      <c r="A41" s="43"/>
      <c r="C41" s="152"/>
      <c r="D41" s="248" t="s">
        <v>101</v>
      </c>
      <c r="E41" s="248"/>
      <c r="N41" s="25"/>
      <c r="Z41" s="25"/>
    </row>
    <row r="42" spans="1:28" s="49" customFormat="1" x14ac:dyDescent="0.35">
      <c r="A42" s="43"/>
      <c r="C42" s="248"/>
      <c r="D42" s="248"/>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70" stopIfTrue="1" operator="lessThan">
      <formula>0</formula>
    </cfRule>
  </conditionalFormatting>
  <conditionalFormatting sqref="K26:K27">
    <cfRule type="cellIs" dxfId="16" priority="33" stopIfTrue="1" operator="lessThan">
      <formula>0</formula>
    </cfRule>
  </conditionalFormatting>
  <conditionalFormatting sqref="S26:S27">
    <cfRule type="cellIs" dxfId="15" priority="29" stopIfTrue="1" operator="lessThan">
      <formula>0</formula>
    </cfRule>
  </conditionalFormatting>
  <conditionalFormatting sqref="O26:O27">
    <cfRule type="cellIs" dxfId="14" priority="30" stopIfTrue="1" operator="lessThan">
      <formula>0</formula>
    </cfRule>
  </conditionalFormatting>
  <conditionalFormatting sqref="W26:W27">
    <cfRule type="cellIs" dxfId="13" priority="27" stopIfTrue="1" operator="lessThan">
      <formula>0</formula>
    </cfRule>
  </conditionalFormatting>
  <conditionalFormatting sqref="AA26:AA27">
    <cfRule type="cellIs" dxfId="12" priority="25" stopIfTrue="1" operator="lessThan">
      <formula>0</formula>
    </cfRule>
  </conditionalFormatting>
  <conditionalFormatting sqref="E26:F27">
    <cfRule type="cellIs" dxfId="11" priority="13" stopIfTrue="1" operator="lessThan">
      <formula>0</formula>
    </cfRule>
  </conditionalFormatting>
  <conditionalFormatting sqref="I26">
    <cfRule type="cellIs" dxfId="10" priority="12" stopIfTrue="1" operator="lessThan">
      <formula>0</formula>
    </cfRule>
  </conditionalFormatting>
  <conditionalFormatting sqref="I27">
    <cfRule type="cellIs" dxfId="9" priority="11" stopIfTrue="1" operator="lessThan">
      <formula>0</formula>
    </cfRule>
  </conditionalFormatting>
  <conditionalFormatting sqref="J26:J27">
    <cfRule type="cellIs" dxfId="8" priority="10" stopIfTrue="1" operator="lessThan">
      <formula>0</formula>
    </cfRule>
  </conditionalFormatting>
  <conditionalFormatting sqref="M26:M27">
    <cfRule type="cellIs" dxfId="7" priority="9" stopIfTrue="1" operator="lessThan">
      <formula>0</formula>
    </cfRule>
  </conditionalFormatting>
  <conditionalFormatting sqref="N26:N27">
    <cfRule type="cellIs" dxfId="6" priority="8" stopIfTrue="1" operator="lessThan">
      <formula>0</formula>
    </cfRule>
  </conditionalFormatting>
  <conditionalFormatting sqref="Q26:Q27">
    <cfRule type="cellIs" dxfId="5" priority="7" stopIfTrue="1" operator="lessThan">
      <formula>0</formula>
    </cfRule>
  </conditionalFormatting>
  <conditionalFormatting sqref="R26:R27">
    <cfRule type="cellIs" dxfId="4" priority="6" stopIfTrue="1" operator="lessThan">
      <formula>0</formula>
    </cfRule>
  </conditionalFormatting>
  <conditionalFormatting sqref="U26:U27">
    <cfRule type="cellIs" dxfId="3" priority="5" stopIfTrue="1" operator="lessThan">
      <formula>0</formula>
    </cfRule>
  </conditionalFormatting>
  <conditionalFormatting sqref="V26:V27">
    <cfRule type="cellIs" dxfId="2" priority="4" stopIfTrue="1" operator="lessThan">
      <formula>0</formula>
    </cfRule>
  </conditionalFormatting>
  <conditionalFormatting sqref="Z26:Z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Form_x000D_&amp;1#&amp;"Calibri"&amp;8&amp;K414141Proprietary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36" sqref="B36"/>
    </sheetView>
  </sheetViews>
  <sheetFormatPr defaultRowHeight="15.5" x14ac:dyDescent="0.35"/>
  <cols>
    <col min="1" max="1" width="1.81640625" style="2" customWidth="1"/>
    <col min="2" max="2" width="92.453125" style="198" bestFit="1" customWidth="1"/>
    <col min="3" max="3" width="33.26953125" bestFit="1" customWidth="1"/>
  </cols>
  <sheetData>
    <row r="1" spans="2:3" s="2" customFormat="1" x14ac:dyDescent="0.35">
      <c r="B1" s="26" t="s">
        <v>139</v>
      </c>
    </row>
    <row r="2" spans="2:3" s="5" customFormat="1" x14ac:dyDescent="0.35">
      <c r="B2" s="40" t="s">
        <v>143</v>
      </c>
    </row>
    <row r="3" spans="2:3" s="2" customFormat="1" x14ac:dyDescent="0.35">
      <c r="B3" s="26" t="s">
        <v>131</v>
      </c>
    </row>
    <row r="4" spans="2:3" s="2" customFormat="1" x14ac:dyDescent="0.35">
      <c r="B4" s="26"/>
    </row>
    <row r="5" spans="2:3" s="2" customFormat="1" x14ac:dyDescent="0.35">
      <c r="B5" s="44" t="s">
        <v>87</v>
      </c>
    </row>
    <row r="6" spans="2:3" s="2" customFormat="1" x14ac:dyDescent="0.35">
      <c r="B6" s="196">
        <f>'Cover Page'!C7</f>
        <v>0</v>
      </c>
    </row>
    <row r="7" spans="2:3" s="2" customFormat="1" ht="15.75" customHeight="1" x14ac:dyDescent="0.35">
      <c r="B7" s="44" t="s">
        <v>88</v>
      </c>
      <c r="C7" s="402" t="s">
        <v>127</v>
      </c>
    </row>
    <row r="8" spans="2:3" s="2" customFormat="1" ht="15.75" customHeight="1" x14ac:dyDescent="0.35">
      <c r="B8" s="297" t="str">
        <f>'Cover Page'!C8</f>
        <v>First Health Life &amp; Health Insurance Company</v>
      </c>
    </row>
    <row r="9" spans="2:3" s="2" customFormat="1" ht="15.75" customHeight="1" x14ac:dyDescent="0.35">
      <c r="B9" s="54" t="s">
        <v>90</v>
      </c>
    </row>
    <row r="10" spans="2:3" s="2" customFormat="1" ht="15.75" customHeight="1" x14ac:dyDescent="0.35">
      <c r="B10" s="297" t="str">
        <f>'Cover Page'!C9</f>
        <v>First Health Life &amp; Health Insurance Company</v>
      </c>
    </row>
    <row r="11" spans="2:3" s="2" customFormat="1" x14ac:dyDescent="0.35">
      <c r="B11" s="54" t="s">
        <v>85</v>
      </c>
    </row>
    <row r="12" spans="2:3" s="2" customFormat="1" x14ac:dyDescent="0.35">
      <c r="B12" s="197" t="str">
        <f>'Cover Page'!C6</f>
        <v>2019</v>
      </c>
    </row>
    <row r="13" spans="2:3" s="2" customFormat="1" x14ac:dyDescent="0.35">
      <c r="B13" s="54"/>
    </row>
    <row r="14" spans="2:3" s="2" customFormat="1" x14ac:dyDescent="0.35">
      <c r="B14" s="54"/>
    </row>
    <row r="15" spans="2:3" s="198" customFormat="1" x14ac:dyDescent="0.35">
      <c r="B15" s="54"/>
    </row>
    <row r="16" spans="2:3" s="198" customFormat="1" ht="16" thickBot="1" x14ac:dyDescent="0.4">
      <c r="B16" s="298"/>
      <c r="C16" s="396" t="s">
        <v>130</v>
      </c>
    </row>
    <row r="17" spans="2:3" s="198" customFormat="1" ht="47" thickBot="1" x14ac:dyDescent="0.4">
      <c r="B17" s="397" t="s">
        <v>155</v>
      </c>
      <c r="C17" s="376"/>
    </row>
    <row r="18" spans="2:3" s="198" customFormat="1" ht="46.5" x14ac:dyDescent="0.35">
      <c r="B18" s="398" t="s">
        <v>156</v>
      </c>
      <c r="C18" s="403"/>
    </row>
    <row r="19" spans="2:3" s="198" customFormat="1" x14ac:dyDescent="0.35">
      <c r="B19" s="374" t="s">
        <v>96</v>
      </c>
      <c r="C19" s="368"/>
    </row>
    <row r="20" spans="2:3" s="198" customFormat="1" x14ac:dyDescent="0.35">
      <c r="B20" s="372" t="s">
        <v>97</v>
      </c>
      <c r="C20" s="373"/>
    </row>
    <row r="21" spans="2:3" s="198" customFormat="1" x14ac:dyDescent="0.35">
      <c r="B21" s="375"/>
      <c r="C21" s="376"/>
    </row>
    <row r="22" spans="2:3" s="198" customFormat="1" x14ac:dyDescent="0.35">
      <c r="B22" s="375"/>
      <c r="C22" s="376"/>
    </row>
    <row r="23" spans="2:3" s="198" customFormat="1" x14ac:dyDescent="0.35">
      <c r="B23" s="375" t="s">
        <v>164</v>
      </c>
      <c r="C23" s="376"/>
    </row>
    <row r="24" spans="2:3" s="198" customFormat="1" x14ac:dyDescent="0.35">
      <c r="B24" s="375"/>
      <c r="C24" s="376"/>
    </row>
    <row r="25" spans="2:3" s="198" customFormat="1" x14ac:dyDescent="0.35">
      <c r="B25" s="375"/>
      <c r="C25" s="376"/>
    </row>
    <row r="26" spans="2:3" s="198" customFormat="1" x14ac:dyDescent="0.35">
      <c r="B26" s="375"/>
      <c r="C26" s="376"/>
    </row>
    <row r="27" spans="2:3" s="198" customFormat="1" x14ac:dyDescent="0.35">
      <c r="B27" s="375"/>
      <c r="C27" s="376"/>
    </row>
    <row r="28" spans="2:3" s="198" customFormat="1" x14ac:dyDescent="0.35">
      <c r="B28" s="375"/>
      <c r="C28" s="376"/>
    </row>
    <row r="29" spans="2:3" s="198" customFormat="1" x14ac:dyDescent="0.35">
      <c r="B29" s="375"/>
      <c r="C29" s="376"/>
    </row>
    <row r="30" spans="2:3" s="198" customFormat="1" x14ac:dyDescent="0.35">
      <c r="B30" s="375"/>
      <c r="C30" s="376"/>
    </row>
    <row r="31" spans="2:3" s="198" customFormat="1" x14ac:dyDescent="0.35">
      <c r="B31" s="377"/>
      <c r="C31" s="378"/>
    </row>
    <row r="32" spans="2:3" s="198" customFormat="1" ht="46.5" x14ac:dyDescent="0.35">
      <c r="B32" s="399" t="s">
        <v>157</v>
      </c>
      <c r="C32" s="379"/>
    </row>
    <row r="33" spans="2:3" s="198" customFormat="1" x14ac:dyDescent="0.35">
      <c r="B33" s="370" t="s">
        <v>95</v>
      </c>
      <c r="C33" s="371" t="s">
        <v>154</v>
      </c>
    </row>
    <row r="34" spans="2:3" s="198" customFormat="1" x14ac:dyDescent="0.35">
      <c r="B34" s="400"/>
      <c r="C34" s="369"/>
    </row>
    <row r="35" spans="2:3" s="198" customFormat="1" x14ac:dyDescent="0.35">
      <c r="B35" s="400"/>
      <c r="C35" s="369"/>
    </row>
    <row r="36" spans="2:3" s="198" customFormat="1" x14ac:dyDescent="0.35">
      <c r="B36" s="375" t="s">
        <v>164</v>
      </c>
      <c r="C36" s="369"/>
    </row>
    <row r="37" spans="2:3" s="198" customFormat="1" x14ac:dyDescent="0.35">
      <c r="B37" s="400"/>
      <c r="C37" s="369"/>
    </row>
    <row r="38" spans="2:3" s="198" customFormat="1" x14ac:dyDescent="0.35">
      <c r="B38" s="400"/>
      <c r="C38" s="369"/>
    </row>
    <row r="39" spans="2:3" s="198" customFormat="1" x14ac:dyDescent="0.35">
      <c r="B39" s="400"/>
      <c r="C39" s="369"/>
    </row>
    <row r="40" spans="2:3" s="198" customFormat="1" x14ac:dyDescent="0.35">
      <c r="B40" s="400"/>
      <c r="C40" s="369"/>
    </row>
    <row r="41" spans="2:3" s="198" customFormat="1" x14ac:dyDescent="0.35">
      <c r="B41" s="400"/>
      <c r="C41" s="369"/>
    </row>
    <row r="42" spans="2:3" s="198" customFormat="1" x14ac:dyDescent="0.35">
      <c r="B42" s="400"/>
      <c r="C42" s="369"/>
    </row>
    <row r="43" spans="2:3" s="198" customFormat="1" ht="16" thickBot="1" x14ac:dyDescent="0.4">
      <c r="B43" s="366"/>
      <c r="C43" s="367"/>
    </row>
    <row r="44" spans="2:3" s="198" customFormat="1" x14ac:dyDescent="0.35">
      <c r="B44" s="207"/>
    </row>
    <row r="45" spans="2:3" s="198" customFormat="1" x14ac:dyDescent="0.35">
      <c r="B45" s="151" t="s">
        <v>61</v>
      </c>
      <c r="C45" s="300"/>
    </row>
    <row r="46" spans="2:3" s="198" customFormat="1" x14ac:dyDescent="0.35">
      <c r="B46" s="151" t="s">
        <v>138</v>
      </c>
      <c r="C46" s="151"/>
    </row>
    <row r="47" spans="2:3" s="198" customFormat="1" x14ac:dyDescent="0.35">
      <c r="B47" s="151" t="s">
        <v>70</v>
      </c>
      <c r="C47" s="151"/>
    </row>
    <row r="48" spans="2:3" s="198" customFormat="1" x14ac:dyDescent="0.35">
      <c r="B48" s="151" t="s">
        <v>66</v>
      </c>
      <c r="C48" s="151"/>
    </row>
    <row r="49" spans="2:3" s="198" customFormat="1" x14ac:dyDescent="0.35">
      <c r="B49" s="299" t="s">
        <v>101</v>
      </c>
      <c r="C49" s="301"/>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Form_x000D_&amp;1#&amp;"Calibri"&amp;8&amp;K414141Proprietary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x14ac:dyDescent="0.35">
      <c r="B2" s="40" t="s">
        <v>143</v>
      </c>
    </row>
    <row r="3" spans="2:4" x14ac:dyDescent="0.35">
      <c r="B3" s="26" t="s">
        <v>91</v>
      </c>
    </row>
    <row r="4" spans="2:4" x14ac:dyDescent="0.35">
      <c r="B4" s="26"/>
    </row>
    <row r="5" spans="2:4" x14ac:dyDescent="0.35">
      <c r="B5" s="44" t="s">
        <v>87</v>
      </c>
    </row>
    <row r="6" spans="2:4" ht="16.5" customHeight="1" x14ac:dyDescent="0.35">
      <c r="B6" s="196">
        <f>'Cover Page'!C7</f>
        <v>0</v>
      </c>
    </row>
    <row r="7" spans="2:4" ht="15.75" customHeight="1" x14ac:dyDescent="0.35">
      <c r="B7" s="44" t="s">
        <v>88</v>
      </c>
    </row>
    <row r="8" spans="2:4" ht="15.75" customHeight="1" x14ac:dyDescent="0.35">
      <c r="B8" s="297" t="str">
        <f>'Cover Page'!C8</f>
        <v>First Health Life &amp; Health Insurance Company</v>
      </c>
      <c r="D8" s="346" t="s">
        <v>91</v>
      </c>
    </row>
    <row r="9" spans="2:4" ht="15.75" customHeight="1" x14ac:dyDescent="0.35">
      <c r="B9" s="54" t="s">
        <v>90</v>
      </c>
    </row>
    <row r="10" spans="2:4" ht="15.75" customHeight="1" x14ac:dyDescent="0.35">
      <c r="B10" s="297" t="str">
        <f>'Cover Page'!C9</f>
        <v>First Health Life &amp; Health Insurance Company</v>
      </c>
    </row>
    <row r="11" spans="2:4" x14ac:dyDescent="0.35">
      <c r="B11" s="54" t="s">
        <v>85</v>
      </c>
    </row>
    <row r="12" spans="2:4" x14ac:dyDescent="0.35">
      <c r="B12" s="197" t="str">
        <f>'Cover Page'!C6</f>
        <v>2019</v>
      </c>
    </row>
    <row r="13" spans="2:4" x14ac:dyDescent="0.35">
      <c r="B13" s="302"/>
    </row>
    <row r="17" spans="2:2" s="25" customFormat="1" ht="16" thickBot="1" x14ac:dyDescent="0.4">
      <c r="B17" s="303" t="s">
        <v>92</v>
      </c>
    </row>
    <row r="18" spans="2:2" s="25" customFormat="1" ht="140" thickBot="1" x14ac:dyDescent="0.4">
      <c r="B18" s="401"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Form_x000D_&amp;1#&amp;"Calibri"&amp;8&amp;K414141Proprietary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2020-07-28T12:35:23Z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5e8765de-1b17-4072-87b5-647bbbb7487a</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SIP_Label_67599526-06ca-49cc-9fa9-5307800a949a_Enabled">
    <vt:lpwstr>True</vt:lpwstr>
  </property>
  <property fmtid="{D5CDD505-2E9C-101B-9397-08002B2CF9AE}" pid="9" name="MSIP_Label_67599526-06ca-49cc-9fa9-5307800a949a_SiteId">
    <vt:lpwstr>fabb61b8-3afe-4e75-b934-a47f782b8cd7</vt:lpwstr>
  </property>
  <property fmtid="{D5CDD505-2E9C-101B-9397-08002B2CF9AE}" pid="10" name="MSIP_Label_67599526-06ca-49cc-9fa9-5307800a949a_Owner">
    <vt:lpwstr>BernardiJ@AETNA.com</vt:lpwstr>
  </property>
  <property fmtid="{D5CDD505-2E9C-101B-9397-08002B2CF9AE}" pid="11" name="MSIP_Label_67599526-06ca-49cc-9fa9-5307800a949a_SetDate">
    <vt:lpwstr>2020-07-11T10:42:49.8121010Z</vt:lpwstr>
  </property>
  <property fmtid="{D5CDD505-2E9C-101B-9397-08002B2CF9AE}" pid="12" name="MSIP_Label_67599526-06ca-49cc-9fa9-5307800a949a_Name">
    <vt:lpwstr>Proprietary</vt:lpwstr>
  </property>
  <property fmtid="{D5CDD505-2E9C-101B-9397-08002B2CF9AE}" pid="13" name="MSIP_Label_67599526-06ca-49cc-9fa9-5307800a949a_Application">
    <vt:lpwstr>Microsoft Azure Information Protection</vt:lpwstr>
  </property>
  <property fmtid="{D5CDD505-2E9C-101B-9397-08002B2CF9AE}" pid="14" name="MSIP_Label_67599526-06ca-49cc-9fa9-5307800a949a_ActionId">
    <vt:lpwstr>01fdd4ad-07fa-4adb-bb80-ee0d5d299d4a</vt:lpwstr>
  </property>
  <property fmtid="{D5CDD505-2E9C-101B-9397-08002B2CF9AE}" pid="15" name="MSIP_Label_67599526-06ca-49cc-9fa9-5307800a949a_Extended_MSFT_Method">
    <vt:lpwstr>Automatic</vt:lpwstr>
  </property>
  <property fmtid="{D5CDD505-2E9C-101B-9397-08002B2CF9AE}" pid="16" name="Sensitivity">
    <vt:lpwstr>Proprietary</vt:lpwstr>
  </property>
</Properties>
</file>