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7940" windowHeight="6645"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Attestation!$A$1:$L$38</definedName>
    <definedName name="_xlnm.Print_Area" localSheetId="0">'Cover Page'!$A$1:$C$36</definedName>
    <definedName name="_xlnm.Print_Area" localSheetId="1">'Pt 1 Summary of Data'!$A$1:$Q$77</definedName>
    <definedName name="_xlnm.Print_Area" localSheetId="2">'Pt 2 Premium and Claims'!$A$2:$Q$58</definedName>
    <definedName name="_xlnm.Print_Area" localSheetId="3">'Pt 3 Expense Allocation'!$B$1:$L$87</definedName>
    <definedName name="_xlnm.Print_Area" localSheetId="4">'Pt 4 MLR Calculation'!$A$1:$AB$38</definedName>
    <definedName name="_xlnm.Print_Area" localSheetId="5">'Pt 5 Additional Responses'!$A$1:$F$54</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3" i="4" l="1"/>
  <c r="O43"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<sst xmlns="http://schemas.openxmlformats.org/spreadsheetml/2006/main" count="297" uniqueCount="163">
  <si>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</si>
  <si>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</si>
  <si>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</si>
  <si>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</si>
  <si>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</si>
  <si>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</si>
  <si>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</si>
  <si>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</si>
  <si>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</si>
  <si>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</si>
  <si>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</si>
  <si>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</si>
  <si>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</si>
  <si>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</si>
  <si>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</si>
  <si>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</si>
  <si>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</si>
  <si>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</si>
  <si>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</si>
  <si>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</si>
  <si>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</si>
  <si>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</si>
  <si>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</si>
  <si>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</si>
  <si>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</si>
  <si>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</si>
  <si>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</si>
  <si>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</si>
  <si>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</si>
  <si>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</si>
  <si>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</si>
  <si>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</si>
  <si>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</si>
  <si>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</si>
  <si>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</si>
  <si>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</si>
  <si>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</si>
  <si>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</si>
  <si>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</si>
  <si>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</si>
  <si>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</si>
  <si>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</si>
  <si>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</si>
  <si>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</si>
  <si>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</si>
  <si>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</si>
  <si>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</si>
  <si>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</si>
  <si>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</si>
  <si>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</si>
  <si>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</si>
  <si>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</si>
  <si>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</si>
  <si>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</si>
  <si>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</si>
  <si>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</si>
  <si>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</si>
  <si>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</si>
  <si>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</si>
  <si>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</si>
  <si>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</si>
  <si>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</si>
  <si>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</si>
  <si>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</si>
  <si>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</si>
  <si>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</si>
  <si>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</si>
  <si>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</si>
  <si>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</si>
  <si>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</si>
  <si>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</si>
  <si>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</si>
  <si>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</si>
  <si>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</si>
  <si>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</si>
  <si>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</si>
  <si>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</si>
  <si>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</si>
  <si>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</si>
  <si>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</si>
  <si>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</si>
  <si>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</si>
  <si>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</si>
  <si>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</si>
  <si>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</si>
  <si>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</si>
  <si>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</si>
  <si>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</si>
  <si>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</si>
  <si>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</si>
  <si>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</si>
  <si>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</si>
  <si>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</si>
  <si>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</si>
  <si>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</si>
  <si>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</si>
  <si>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</si>
  <si>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</si>
  <si>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</si>
  <si>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</si>
  <si>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</si>
  <si>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</si>
  <si>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</si>
  <si>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</si>
  <si>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</si>
  <si>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</si>
  <si>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</si>
  <si>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</si>
  <si>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</si>
  <si>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</si>
  <si>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</si>
  <si>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</si>
  <si>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</si>
  <si>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</si>
  <si>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</si>
  <si>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</si>
  <si>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</si>
  <si>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</si>
  <si>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</si>
  <si>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</si>
  <si>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</si>
  <si>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</si>
  <si>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</si>
  <si>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</si>
  <si>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</si>
  <si>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</si>
  <si>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</si>
  <si>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</si>
  <si>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</si>
  <si>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</si>
  <si>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</si>
  <si>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</si>
  <si>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</si>
  <si>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</si>
  <si>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</si>
  <si>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</si>
  <si>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</si>
  <si>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</si>
  <si>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</si>
  <si>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</si>
  <si>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</si>
  <si>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</si>
  <si>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</si>
  <si>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</si>
  <si>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</si>
  <si>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</si>
  <si>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</si>
  <si>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</si>
  <si>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</si>
  <si>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</si>
  <si>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</si>
  <si>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</si>
  <si>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</si>
  <si>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</si>
  <si>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</si>
  <si>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</si>
  <si>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</si>
  <si>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</si>
  <si>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Dentegra Insurance Company</t>
  </si>
  <si>
    <t>No</t>
  </si>
  <si>
    <t>4.4 General and Administrative Expenses</t>
  </si>
  <si>
    <t>2018</t>
  </si>
  <si>
    <t>This expense was allocated based on a ratio of risk premiums written within the state versus nationwide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</si>
</sst>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7">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4" fontId="4" fillId="0" borderId="0" xfId="81" applyNumberFormat="1" applyFont="1" applyFill="1" applyBorder="1" applyProtection="1">
      <protection locked="0"/>
    </xf>
    <xf numFmtId="0" fontId="4" fillId="0" borderId="0" xfId="0" applyFont="1" applyFill="1" applyBorder="1" applyProtection="1">
      <protection locked="0"/>
    </xf>
    <xf numFmtId="165" fontId="4" fillId="0" borderId="0" xfId="62" applyNumberFormat="1" applyFont="1" applyFill="1" applyBorder="1" applyProtection="1">
      <protection locked="0"/>
    </xf>
    <xf numFmtId="165" fontId="4" fillId="0" borderId="0" xfId="62" applyNumberFormat="1" applyFont="1" applyFill="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C6" sqref="C6"/>
    </sheetView>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9" t="s">
        <v>144</v>
      </c>
      <c r="C1" s="310"/>
    </row>
    <row r="2" spans="1:3" x14ac:dyDescent="0.2">
      <c r="A2" s="172"/>
      <c r="B2" s="309" t="s">
        <v>145</v>
      </c>
      <c r="C2" s="311"/>
    </row>
    <row r="3" spans="1:3" x14ac:dyDescent="0.2">
      <c r="A3" s="172"/>
      <c r="B3" s="312" t="s">
        <v>150</v>
      </c>
      <c r="C3" s="313"/>
    </row>
    <row r="4" spans="1:3" ht="13.5" thickBot="1" x14ac:dyDescent="0.25">
      <c r="B4" s="172"/>
      <c r="C4" s="172"/>
    </row>
    <row r="5" spans="1:3" x14ac:dyDescent="0.2">
      <c r="A5" s="174"/>
      <c r="B5" s="173"/>
      <c r="C5" s="171"/>
    </row>
    <row r="6" spans="1:3" x14ac:dyDescent="0.2">
      <c r="A6" s="175" t="s">
        <v>0</v>
      </c>
      <c r="B6" s="84" t="s">
        <v>86</v>
      </c>
      <c r="C6" s="64" t="s">
        <v>161</v>
      </c>
    </row>
    <row r="7" spans="1:3" x14ac:dyDescent="0.2">
      <c r="A7" s="175" t="s">
        <v>1</v>
      </c>
      <c r="B7" s="84" t="s">
        <v>136</v>
      </c>
      <c r="C7" s="65"/>
    </row>
    <row r="8" spans="1:3" x14ac:dyDescent="0.2">
      <c r="A8" s="175" t="s">
        <v>2</v>
      </c>
      <c r="B8" s="84" t="s">
        <v>89</v>
      </c>
      <c r="C8" s="64" t="s">
        <v>158</v>
      </c>
    </row>
    <row r="9" spans="1:3" x14ac:dyDescent="0.2">
      <c r="A9" s="175" t="s">
        <v>3</v>
      </c>
      <c r="B9" s="84" t="s">
        <v>90</v>
      </c>
      <c r="C9" s="64"/>
    </row>
    <row r="10" spans="1:3" ht="13.5" thickBot="1" x14ac:dyDescent="0.25">
      <c r="A10" s="176" t="s">
        <v>4</v>
      </c>
      <c r="B10" s="85" t="s">
        <v>87</v>
      </c>
      <c r="C10" s="133" t="s">
        <v>159</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W75"/>
  <sheetViews>
    <sheetView zoomScale="80" zoomScaleNormal="80" workbookViewId="0">
      <pane xSplit="4" topLeftCell="F1" activePane="topRight" state="frozen"/>
      <selection pane="topRight" activeCell="Q52" sqref="Q52"/>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9">
        <f>'Cover Page'!C7</f>
        <v>0</v>
      </c>
      <c r="C6" s="320"/>
      <c r="D6" s="320"/>
      <c r="E6" s="316" t="s">
        <v>106</v>
      </c>
      <c r="F6" s="317"/>
      <c r="G6" s="148"/>
      <c r="H6" s="52" t="str">
        <f>'Cover Page'!C10</f>
        <v>No</v>
      </c>
      <c r="I6" s="148"/>
      <c r="J6" s="148"/>
      <c r="K6" s="164"/>
      <c r="L6" s="164"/>
      <c r="M6" s="148"/>
      <c r="N6" s="136"/>
      <c r="O6" s="148"/>
      <c r="P6" s="148"/>
    </row>
    <row r="7" spans="1:16" s="137" customFormat="1" x14ac:dyDescent="0.2">
      <c r="A7" s="149"/>
      <c r="B7" s="60" t="s">
        <v>89</v>
      </c>
      <c r="C7" s="3"/>
      <c r="D7" s="3"/>
      <c r="E7" s="317"/>
      <c r="F7" s="317"/>
      <c r="G7" s="148"/>
      <c r="H7" s="147"/>
      <c r="K7" s="164"/>
      <c r="L7" s="164"/>
      <c r="M7" s="148"/>
      <c r="N7" s="147"/>
    </row>
    <row r="8" spans="1:16" s="137" customFormat="1" x14ac:dyDescent="0.2">
      <c r="A8" s="149"/>
      <c r="B8" s="321" t="str">
        <f>'Cover Page'!C8</f>
        <v>Dentegra Insurance Company</v>
      </c>
      <c r="C8" s="320"/>
      <c r="D8" s="320"/>
      <c r="E8" s="317"/>
      <c r="F8" s="317"/>
      <c r="G8" s="148"/>
      <c r="H8" s="165"/>
      <c r="K8" s="330"/>
      <c r="L8" s="330"/>
      <c r="M8" s="148"/>
      <c r="N8" s="165"/>
    </row>
    <row r="9" spans="1:16" s="137" customFormat="1" x14ac:dyDescent="0.2">
      <c r="A9" s="149"/>
      <c r="B9" s="61" t="s">
        <v>91</v>
      </c>
      <c r="C9" s="3"/>
      <c r="D9" s="3"/>
      <c r="E9" s="317"/>
      <c r="F9" s="317"/>
      <c r="H9" s="149"/>
      <c r="I9" s="148"/>
      <c r="J9" s="148"/>
      <c r="K9" s="166"/>
      <c r="L9" s="166"/>
      <c r="N9" s="149"/>
      <c r="O9" s="148"/>
      <c r="P9" s="148"/>
    </row>
    <row r="10" spans="1:16" s="137" customFormat="1" x14ac:dyDescent="0.2">
      <c r="A10" s="149"/>
      <c r="B10" s="322">
        <f>'Cover Page'!C9</f>
        <v>0</v>
      </c>
      <c r="C10" s="320"/>
      <c r="D10" s="320"/>
      <c r="E10" s="317"/>
      <c r="F10" s="317"/>
      <c r="G10" s="148"/>
      <c r="H10" s="136"/>
      <c r="K10" s="330"/>
      <c r="L10" s="330"/>
      <c r="M10" s="148"/>
      <c r="N10" s="136"/>
    </row>
    <row r="11" spans="1:16" s="137" customFormat="1" x14ac:dyDescent="0.2">
      <c r="A11" s="149"/>
      <c r="B11" s="61" t="s">
        <v>86</v>
      </c>
      <c r="C11" s="3"/>
      <c r="D11" s="3"/>
      <c r="E11" s="317"/>
      <c r="F11" s="317"/>
      <c r="H11" s="167"/>
      <c r="I11" s="148"/>
      <c r="J11" s="148"/>
      <c r="K11" s="166"/>
      <c r="L11" s="166"/>
      <c r="N11" s="167"/>
      <c r="O11" s="148"/>
      <c r="P11" s="148"/>
    </row>
    <row r="12" spans="1:16" s="137" customFormat="1" x14ac:dyDescent="0.2">
      <c r="A12" s="149"/>
      <c r="B12" s="322" t="str">
        <f>'Cover Page'!C6</f>
        <v>2018</v>
      </c>
      <c r="C12" s="323"/>
      <c r="D12" s="323"/>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31" t="s">
        <v>33</v>
      </c>
      <c r="F14" s="332"/>
      <c r="G14" s="332"/>
      <c r="H14" s="332"/>
      <c r="I14" s="332"/>
      <c r="J14" s="332"/>
      <c r="K14" s="331" t="s">
        <v>33</v>
      </c>
      <c r="L14" s="332"/>
      <c r="M14" s="332"/>
      <c r="N14" s="332"/>
      <c r="O14" s="332"/>
      <c r="P14" s="333"/>
    </row>
    <row r="15" spans="1:16" ht="13.7" customHeight="1" thickBot="1" x14ac:dyDescent="0.25">
      <c r="B15" s="2"/>
      <c r="C15" s="2"/>
      <c r="D15" s="9"/>
      <c r="E15" s="334" t="s">
        <v>107</v>
      </c>
      <c r="F15" s="335"/>
      <c r="G15" s="335"/>
      <c r="H15" s="335"/>
      <c r="I15" s="335"/>
      <c r="J15" s="336"/>
      <c r="K15" s="334" t="s">
        <v>108</v>
      </c>
      <c r="L15" s="335"/>
      <c r="M15" s="335"/>
      <c r="N15" s="335"/>
      <c r="O15" s="335"/>
      <c r="P15" s="336"/>
    </row>
    <row r="16" spans="1:16" ht="13.7" customHeight="1" thickBot="1" x14ac:dyDescent="0.25">
      <c r="B16" s="2"/>
      <c r="C16" s="2"/>
      <c r="D16" s="9"/>
      <c r="E16" s="339" t="s">
        <v>8</v>
      </c>
      <c r="F16" s="340"/>
      <c r="G16" s="339" t="s">
        <v>9</v>
      </c>
      <c r="H16" s="340"/>
      <c r="I16" s="337" t="s">
        <v>10</v>
      </c>
      <c r="J16" s="338"/>
      <c r="K16" s="339" t="s">
        <v>8</v>
      </c>
      <c r="L16" s="340"/>
      <c r="M16" s="339" t="s">
        <v>9</v>
      </c>
      <c r="N16" s="340"/>
      <c r="O16" s="337" t="s">
        <v>10</v>
      </c>
      <c r="P16" s="338"/>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4" t="s">
        <v>156</v>
      </c>
      <c r="C18" s="325"/>
      <c r="D18" s="326"/>
      <c r="E18" s="192" t="str">
        <f>"12/31/"&amp;""&amp;'Cover Page'!C$6</f>
        <v>12/31/2018</v>
      </c>
      <c r="F18" s="199">
        <f>DATE(YEAR(E18)+0,MONTH(E18)+3,DAY(E18)+0)</f>
        <v>43555</v>
      </c>
      <c r="G18" s="192" t="str">
        <f>"12/31/"&amp;""&amp;'Cover Page'!C$6</f>
        <v>12/31/2018</v>
      </c>
      <c r="H18" s="195">
        <f>DATE(YEAR(G18)+0,MONTH(G18)+3,DAY(G18)+0)</f>
        <v>43555</v>
      </c>
      <c r="I18" s="192" t="str">
        <f>"12/31/"&amp;""&amp;'Cover Page'!C$6</f>
        <v>12/31/2018</v>
      </c>
      <c r="J18" s="195">
        <f>DATE(YEAR(I18)+0,MONTH(I18)+3,DAY(I18)+0)</f>
        <v>43555</v>
      </c>
      <c r="K18" s="192" t="str">
        <f>"12/31/"&amp;""&amp;'Cover Page'!C$6</f>
        <v>12/31/2018</v>
      </c>
      <c r="L18" s="195">
        <f>DATE(YEAR(K18)+0,MONTH(K18)+3,DAY(K18)+0)</f>
        <v>43555</v>
      </c>
      <c r="M18" s="192" t="str">
        <f>"12/31/"&amp;""&amp;'Cover Page'!C$6</f>
        <v>12/31/2018</v>
      </c>
      <c r="N18" s="195">
        <f>DATE(YEAR(M18)+0,MONTH(M18)+3,DAY(M18)+0)</f>
        <v>43555</v>
      </c>
      <c r="O18" s="192" t="str">
        <f>"12/31/"&amp;""&amp;'Cover Page'!C$6</f>
        <v>12/31/2018</v>
      </c>
      <c r="P18" s="195">
        <f>DATE(YEAR(O18)+0,MONTH(O18)+3,DAY(O18)+0)</f>
        <v>43555</v>
      </c>
    </row>
    <row r="19" spans="2:16" s="147" customFormat="1" ht="20.25" customHeight="1" thickBot="1" x14ac:dyDescent="0.25">
      <c r="B19" s="327"/>
      <c r="C19" s="328"/>
      <c r="D19" s="329"/>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44697</v>
      </c>
      <c r="L21" s="72">
        <f>'Pt 2 Premium and Claims'!L22+'Pt 2 Premium and Claims'!L23-'Pt 2 Premium and Claims'!L24-'Pt 2 Premium and Claims'!L25</f>
        <v>44697</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44143343</v>
      </c>
      <c r="P21" s="72">
        <f>'Pt 2 Premium and Claims'!P22+'Pt 2 Premium and Claims'!P23-'Pt 2 Premium and Claims'!P24-'Pt 2 Premium and Claims'!P25</f>
        <v>44143343</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41776</v>
      </c>
      <c r="L24" s="72">
        <f>'Pt 2 Premium and Claims'!L51</f>
        <v>44845</v>
      </c>
      <c r="M24" s="71">
        <f>'Pt 2 Premium and Claims'!M51</f>
        <v>0</v>
      </c>
      <c r="N24" s="72">
        <f>'Pt 2 Premium and Claims'!N51</f>
        <v>0</v>
      </c>
      <c r="O24" s="71">
        <f>'Pt 2 Premium and Claims'!O51</f>
        <v>26541076</v>
      </c>
      <c r="P24" s="72">
        <f>'Pt 2 Premium and Claims'!P51</f>
        <v>26073771</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c r="N28" s="293"/>
      <c r="O28" s="290"/>
      <c r="P28" s="289"/>
    </row>
    <row r="29" spans="2:16" s="147" customFormat="1" ht="25.5" x14ac:dyDescent="0.2">
      <c r="B29" s="19"/>
      <c r="C29" s="21"/>
      <c r="D29" s="15" t="s">
        <v>67</v>
      </c>
      <c r="E29" s="290"/>
      <c r="F29" s="289"/>
      <c r="G29" s="292"/>
      <c r="H29" s="293"/>
      <c r="I29" s="290"/>
      <c r="J29" s="294"/>
      <c r="K29" s="290">
        <v>858</v>
      </c>
      <c r="L29" s="289">
        <v>858</v>
      </c>
      <c r="M29" s="290"/>
      <c r="N29" s="293"/>
      <c r="O29" s="290">
        <v>738237</v>
      </c>
      <c r="P29" s="289">
        <v>738237</v>
      </c>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c r="N31" s="293"/>
      <c r="O31" s="290"/>
      <c r="P31" s="289"/>
    </row>
    <row r="32" spans="2:16" x14ac:dyDescent="0.2">
      <c r="B32" s="13"/>
      <c r="C32" s="21"/>
      <c r="D32" s="17" t="s">
        <v>105</v>
      </c>
      <c r="E32" s="290"/>
      <c r="F32" s="289"/>
      <c r="G32" s="292"/>
      <c r="H32" s="293"/>
      <c r="I32" s="290"/>
      <c r="J32" s="294"/>
      <c r="K32" s="290">
        <v>1294</v>
      </c>
      <c r="L32" s="289">
        <v>1294</v>
      </c>
      <c r="M32" s="290"/>
      <c r="N32" s="293"/>
      <c r="O32" s="290">
        <v>1042069</v>
      </c>
      <c r="P32" s="289">
        <v>1042069</v>
      </c>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v>38</v>
      </c>
      <c r="L34" s="289">
        <v>38</v>
      </c>
      <c r="M34" s="290"/>
      <c r="N34" s="293"/>
      <c r="O34" s="290">
        <v>23997</v>
      </c>
      <c r="P34" s="289">
        <v>23997</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2190</v>
      </c>
      <c r="L35" s="70">
        <f t="shared" si="0"/>
        <v>2190</v>
      </c>
      <c r="M35" s="69">
        <f t="shared" si="0"/>
        <v>0</v>
      </c>
      <c r="N35" s="70">
        <f t="shared" si="0"/>
        <v>0</v>
      </c>
      <c r="O35" s="69">
        <f t="shared" si="0"/>
        <v>1804303</v>
      </c>
      <c r="P35" s="70">
        <f t="shared" si="0"/>
        <v>1804303</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c r="N38" s="289"/>
      <c r="O38" s="290"/>
      <c r="P38" s="289"/>
    </row>
    <row r="39" spans="2:16" x14ac:dyDescent="0.2">
      <c r="B39" s="16"/>
      <c r="C39" s="21">
        <v>4.2</v>
      </c>
      <c r="D39" s="17" t="s">
        <v>19</v>
      </c>
      <c r="E39" s="290"/>
      <c r="F39" s="289"/>
      <c r="G39" s="290"/>
      <c r="H39" s="289"/>
      <c r="I39" s="290"/>
      <c r="J39" s="289"/>
      <c r="K39" s="290">
        <v>893</v>
      </c>
      <c r="L39" s="289">
        <v>893</v>
      </c>
      <c r="M39" s="290"/>
      <c r="N39" s="289"/>
      <c r="O39" s="290">
        <v>4092</v>
      </c>
      <c r="P39" s="289">
        <v>4092</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c r="P41" s="289"/>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v>1492</v>
      </c>
      <c r="L43" s="292">
        <v>1492</v>
      </c>
      <c r="M43" s="291"/>
      <c r="N43" s="292"/>
      <c r="O43" s="291">
        <f>12141010+947729</f>
        <v>13088739</v>
      </c>
      <c r="P43" s="289">
        <f>12141010+947729</f>
        <v>13088739</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2385</v>
      </c>
      <c r="L44" s="72">
        <f t="shared" si="1"/>
        <v>2385</v>
      </c>
      <c r="M44" s="71">
        <f t="shared" si="1"/>
        <v>0</v>
      </c>
      <c r="N44" s="74">
        <f t="shared" si="1"/>
        <v>0</v>
      </c>
      <c r="O44" s="71">
        <f t="shared" si="1"/>
        <v>13092831</v>
      </c>
      <c r="P44" s="72">
        <f t="shared" si="1"/>
        <v>13092831</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v>82</v>
      </c>
      <c r="L47" s="184">
        <v>82</v>
      </c>
      <c r="M47" s="183"/>
      <c r="N47" s="184"/>
      <c r="O47" s="183">
        <v>57820</v>
      </c>
      <c r="P47" s="6">
        <v>57820</v>
      </c>
    </row>
    <row r="48" spans="2:16" s="147" customFormat="1" x14ac:dyDescent="0.2">
      <c r="B48" s="19"/>
      <c r="C48" s="21">
        <v>5.2</v>
      </c>
      <c r="D48" s="17" t="s">
        <v>27</v>
      </c>
      <c r="E48" s="183"/>
      <c r="F48" s="184"/>
      <c r="G48" s="183"/>
      <c r="H48" s="184"/>
      <c r="I48" s="183"/>
      <c r="J48" s="184"/>
      <c r="K48" s="183">
        <v>1459</v>
      </c>
      <c r="L48" s="184">
        <v>1459</v>
      </c>
      <c r="M48" s="183"/>
      <c r="N48" s="184"/>
      <c r="O48" s="183">
        <v>685316</v>
      </c>
      <c r="P48" s="297">
        <v>685316</v>
      </c>
    </row>
    <row r="49" spans="2:23"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121.58333333333333</v>
      </c>
      <c r="L49" s="185">
        <f t="shared" si="2"/>
        <v>121.58333333333333</v>
      </c>
      <c r="M49" s="189">
        <f>M48/12</f>
        <v>0</v>
      </c>
      <c r="N49" s="185">
        <f>N48/12</f>
        <v>0</v>
      </c>
      <c r="O49" s="189">
        <f t="shared" si="2"/>
        <v>57109.666666666664</v>
      </c>
      <c r="P49" s="185">
        <f t="shared" si="2"/>
        <v>57109.666666666664</v>
      </c>
    </row>
    <row r="50" spans="2:23" ht="25.9" customHeight="1" x14ac:dyDescent="0.2">
      <c r="B50" s="36"/>
      <c r="C50" s="37"/>
      <c r="D50" s="38"/>
      <c r="E50" s="314" t="str">
        <f>"Grand Total as of "&amp;""&amp;TEXT(E$18,"MM/DD/YYYY")&amp;" for ALL markets in col. 1-12."</f>
        <v>Grand Total as of 12/31/2018 for ALL markets in col. 1-12.</v>
      </c>
      <c r="F50" s="218"/>
      <c r="G50" s="218"/>
      <c r="H50" s="218"/>
      <c r="I50" s="218"/>
      <c r="J50" s="218"/>
      <c r="K50" s="219"/>
      <c r="L50" s="218"/>
      <c r="M50" s="218"/>
      <c r="N50" s="218"/>
      <c r="O50" s="218"/>
      <c r="P50" s="220"/>
    </row>
    <row r="51" spans="2:23" ht="25.9" customHeight="1" x14ac:dyDescent="0.2">
      <c r="B51" s="39"/>
      <c r="C51" s="40"/>
      <c r="D51" s="41"/>
      <c r="E51" s="315"/>
      <c r="F51" s="221"/>
      <c r="G51" s="221"/>
      <c r="H51" s="221"/>
      <c r="I51" s="221"/>
      <c r="J51" s="221"/>
      <c r="K51" s="222"/>
      <c r="L51" s="221"/>
      <c r="M51" s="221"/>
      <c r="N51" s="221"/>
      <c r="O51" s="221"/>
      <c r="P51" s="223"/>
    </row>
    <row r="52" spans="2:23" x14ac:dyDescent="0.2">
      <c r="B52" s="29" t="s">
        <v>56</v>
      </c>
      <c r="C52" s="30" t="s">
        <v>53</v>
      </c>
      <c r="D52" s="26"/>
      <c r="E52" s="295">
        <v>537092</v>
      </c>
      <c r="F52" s="224"/>
      <c r="G52" s="224"/>
      <c r="H52" s="224"/>
      <c r="I52" s="224"/>
      <c r="J52" s="224"/>
      <c r="K52" s="222"/>
      <c r="L52" s="224"/>
      <c r="M52" s="224"/>
      <c r="N52" s="224"/>
      <c r="O52" s="224"/>
      <c r="P52" s="225"/>
    </row>
    <row r="53" spans="2:23" ht="13.5" thickBot="1" x14ac:dyDescent="0.25">
      <c r="B53" s="31" t="s">
        <v>57</v>
      </c>
      <c r="C53" s="32" t="s">
        <v>131</v>
      </c>
      <c r="D53" s="33"/>
      <c r="E53" s="296">
        <v>450915</v>
      </c>
      <c r="F53" s="226"/>
      <c r="G53" s="226"/>
      <c r="H53" s="226"/>
      <c r="I53" s="226"/>
      <c r="J53" s="226"/>
      <c r="K53" s="227"/>
      <c r="L53" s="226"/>
      <c r="M53" s="226"/>
      <c r="N53" s="226"/>
      <c r="O53" s="226"/>
      <c r="P53" s="228"/>
    </row>
    <row r="54" spans="2:23" x14ac:dyDescent="0.2">
      <c r="B54" s="2"/>
      <c r="C54" s="2"/>
      <c r="D54" s="2"/>
      <c r="E54" s="169"/>
      <c r="F54" s="169"/>
      <c r="G54" s="169"/>
      <c r="H54" s="169"/>
      <c r="I54" s="169"/>
      <c r="J54" s="169"/>
      <c r="K54" s="169"/>
      <c r="L54" s="169"/>
      <c r="M54" s="169"/>
      <c r="N54" s="169"/>
      <c r="O54" s="169"/>
      <c r="P54" s="169"/>
    </row>
    <row r="55" spans="2:23" x14ac:dyDescent="0.2">
      <c r="B55" s="51" t="s">
        <v>61</v>
      </c>
      <c r="C55" s="51"/>
      <c r="D55" s="51"/>
      <c r="E55" s="169"/>
      <c r="F55" s="169"/>
      <c r="G55" s="169"/>
      <c r="H55" s="305"/>
      <c r="I55" s="305"/>
      <c r="J55" s="305"/>
      <c r="K55" s="305"/>
      <c r="L55" s="305"/>
      <c r="M55" s="305"/>
      <c r="N55" s="305"/>
      <c r="O55" s="305"/>
      <c r="P55" s="305"/>
      <c r="Q55" s="306"/>
      <c r="R55" s="306"/>
      <c r="S55" s="306"/>
      <c r="T55" s="306"/>
      <c r="U55" s="306"/>
      <c r="V55" s="306"/>
      <c r="W55" s="306"/>
    </row>
    <row r="56" spans="2:23" ht="13.15" customHeight="1" x14ac:dyDescent="0.2">
      <c r="B56" s="51"/>
      <c r="C56" s="318" t="s">
        <v>143</v>
      </c>
      <c r="D56" s="318"/>
      <c r="E56" s="169"/>
      <c r="F56" s="169"/>
      <c r="G56" s="169"/>
      <c r="H56" s="305"/>
      <c r="I56" s="305"/>
      <c r="J56" s="305"/>
      <c r="K56" s="307"/>
      <c r="L56" s="307"/>
      <c r="M56" s="307"/>
      <c r="N56" s="307"/>
      <c r="O56" s="307"/>
      <c r="P56" s="307"/>
      <c r="Q56" s="306"/>
      <c r="R56" s="306"/>
      <c r="S56" s="306"/>
      <c r="T56" s="306"/>
      <c r="U56" s="306"/>
      <c r="V56" s="306"/>
      <c r="W56" s="306"/>
    </row>
    <row r="57" spans="2:23" x14ac:dyDescent="0.2">
      <c r="B57" s="51"/>
      <c r="C57" s="51" t="s">
        <v>71</v>
      </c>
      <c r="D57" s="50"/>
      <c r="E57" s="169"/>
      <c r="F57" s="169"/>
      <c r="G57" s="169"/>
      <c r="H57" s="305"/>
      <c r="I57" s="305"/>
      <c r="J57" s="305"/>
      <c r="K57" s="307"/>
      <c r="L57" s="307"/>
      <c r="M57" s="307"/>
      <c r="N57" s="307"/>
      <c r="O57" s="307"/>
      <c r="P57" s="307"/>
      <c r="Q57" s="306"/>
      <c r="R57" s="306"/>
      <c r="S57" s="306"/>
      <c r="T57" s="306"/>
      <c r="U57" s="306"/>
      <c r="V57" s="306"/>
      <c r="W57" s="306"/>
    </row>
    <row r="58" spans="2:23" ht="13.15" customHeight="1" x14ac:dyDescent="0.2">
      <c r="B58" s="51"/>
      <c r="C58" s="51" t="s">
        <v>66</v>
      </c>
      <c r="D58" s="50"/>
      <c r="H58" s="306"/>
      <c r="I58" s="306"/>
      <c r="J58" s="306"/>
      <c r="K58" s="307"/>
      <c r="L58" s="307"/>
      <c r="M58" s="307"/>
      <c r="N58" s="307"/>
      <c r="O58" s="307"/>
      <c r="P58" s="307"/>
      <c r="Q58" s="306"/>
      <c r="R58" s="306"/>
      <c r="S58" s="306"/>
      <c r="T58" s="306"/>
      <c r="U58" s="306"/>
      <c r="V58" s="306"/>
      <c r="W58" s="306"/>
    </row>
    <row r="59" spans="2:23" ht="13.15" customHeight="1" x14ac:dyDescent="0.2">
      <c r="B59" s="89"/>
      <c r="C59" s="318" t="s">
        <v>102</v>
      </c>
      <c r="D59" s="318"/>
      <c r="E59" s="191"/>
      <c r="H59" s="306"/>
      <c r="I59" s="306"/>
      <c r="J59" s="306"/>
      <c r="K59" s="307"/>
      <c r="L59" s="307"/>
      <c r="M59" s="307"/>
      <c r="N59" s="307"/>
      <c r="O59" s="307"/>
      <c r="P59" s="307"/>
      <c r="Q59" s="306"/>
      <c r="R59" s="306"/>
      <c r="S59" s="306"/>
      <c r="T59" s="306"/>
      <c r="U59" s="306"/>
      <c r="V59" s="306"/>
      <c r="W59" s="306"/>
    </row>
    <row r="60" spans="2:23" ht="13.15" customHeight="1" x14ac:dyDescent="0.2">
      <c r="C60" s="157"/>
      <c r="D60" s="157"/>
      <c r="H60" s="306"/>
      <c r="I60" s="306"/>
      <c r="J60" s="306"/>
      <c r="K60" s="307"/>
      <c r="L60" s="307"/>
      <c r="M60" s="307"/>
      <c r="N60" s="307"/>
      <c r="O60" s="307"/>
      <c r="P60" s="307"/>
      <c r="Q60" s="306"/>
      <c r="R60" s="306"/>
      <c r="S60" s="306"/>
      <c r="T60" s="306"/>
      <c r="U60" s="306"/>
      <c r="V60" s="306"/>
      <c r="W60" s="306"/>
    </row>
    <row r="61" spans="2:23" x14ac:dyDescent="0.2">
      <c r="H61" s="306"/>
      <c r="I61" s="306"/>
      <c r="J61" s="306"/>
      <c r="K61" s="307"/>
      <c r="L61" s="307"/>
      <c r="M61" s="307"/>
      <c r="N61" s="307"/>
      <c r="O61" s="307"/>
      <c r="P61" s="307"/>
      <c r="Q61" s="306"/>
      <c r="R61" s="306"/>
      <c r="S61" s="306"/>
      <c r="T61" s="306"/>
      <c r="U61" s="306"/>
      <c r="V61" s="306"/>
      <c r="W61" s="306"/>
    </row>
    <row r="62" spans="2:23" x14ac:dyDescent="0.2">
      <c r="H62" s="306"/>
      <c r="I62" s="306"/>
      <c r="J62" s="306"/>
      <c r="K62" s="307"/>
      <c r="L62" s="307"/>
      <c r="M62" s="307"/>
      <c r="N62" s="307"/>
      <c r="O62" s="307"/>
      <c r="P62" s="307"/>
      <c r="Q62" s="306"/>
      <c r="R62" s="306"/>
      <c r="S62" s="306"/>
      <c r="T62" s="306"/>
      <c r="U62" s="306"/>
      <c r="V62" s="306"/>
      <c r="W62" s="306"/>
    </row>
    <row r="63" spans="2:23" x14ac:dyDescent="0.2">
      <c r="H63" s="306"/>
      <c r="I63" s="306"/>
      <c r="J63" s="306"/>
      <c r="K63" s="307"/>
      <c r="L63" s="307"/>
      <c r="M63" s="307"/>
      <c r="N63" s="307"/>
      <c r="O63" s="307"/>
      <c r="P63" s="307"/>
      <c r="Q63" s="306"/>
      <c r="R63" s="306"/>
      <c r="S63" s="306"/>
      <c r="T63" s="306"/>
      <c r="U63" s="306"/>
      <c r="V63" s="306"/>
      <c r="W63" s="306"/>
    </row>
    <row r="64" spans="2:23" x14ac:dyDescent="0.2">
      <c r="H64" s="306"/>
      <c r="I64" s="306"/>
      <c r="J64" s="306"/>
      <c r="K64" s="307"/>
      <c r="L64" s="307"/>
      <c r="M64" s="307"/>
      <c r="N64" s="307"/>
      <c r="O64" s="307"/>
      <c r="P64" s="307"/>
      <c r="Q64" s="306"/>
      <c r="R64" s="306"/>
      <c r="S64" s="306"/>
      <c r="T64" s="306"/>
      <c r="U64" s="306"/>
      <c r="V64" s="306"/>
      <c r="W64" s="306"/>
    </row>
    <row r="65" spans="8:23" x14ac:dyDescent="0.2">
      <c r="H65" s="306"/>
      <c r="I65" s="306"/>
      <c r="J65" s="305"/>
      <c r="K65" s="305"/>
      <c r="L65" s="305"/>
      <c r="M65" s="305"/>
      <c r="N65" s="305"/>
      <c r="O65" s="305"/>
      <c r="P65" s="305"/>
      <c r="Q65" s="306"/>
      <c r="R65" s="306"/>
      <c r="S65" s="306"/>
      <c r="T65" s="306"/>
      <c r="U65" s="306"/>
      <c r="V65" s="306"/>
      <c r="W65" s="306"/>
    </row>
    <row r="66" spans="8:23" x14ac:dyDescent="0.2">
      <c r="H66" s="306"/>
      <c r="I66" s="306"/>
      <c r="J66" s="305"/>
      <c r="K66" s="307"/>
      <c r="L66" s="307"/>
      <c r="M66" s="307"/>
      <c r="N66" s="307"/>
      <c r="O66" s="307"/>
      <c r="P66" s="307"/>
      <c r="Q66" s="306"/>
      <c r="R66" s="306"/>
      <c r="S66" s="306"/>
      <c r="T66" s="306"/>
      <c r="U66" s="306"/>
      <c r="V66" s="306"/>
      <c r="W66" s="306"/>
    </row>
    <row r="67" spans="8:23" x14ac:dyDescent="0.2">
      <c r="H67" s="306"/>
      <c r="I67" s="306"/>
      <c r="J67" s="305"/>
      <c r="K67" s="307"/>
      <c r="L67" s="307"/>
      <c r="M67" s="307"/>
      <c r="N67" s="307"/>
      <c r="O67" s="307"/>
      <c r="P67" s="307"/>
      <c r="Q67" s="306"/>
      <c r="R67" s="306"/>
      <c r="S67" s="306"/>
      <c r="T67" s="306"/>
      <c r="U67" s="306"/>
      <c r="V67" s="306"/>
      <c r="W67" s="306"/>
    </row>
    <row r="68" spans="8:23" x14ac:dyDescent="0.2">
      <c r="H68" s="306"/>
      <c r="I68" s="306"/>
      <c r="J68" s="306"/>
      <c r="K68" s="307"/>
      <c r="L68" s="307"/>
      <c r="M68" s="307"/>
      <c r="N68" s="307"/>
      <c r="O68" s="307"/>
      <c r="P68" s="307"/>
      <c r="Q68" s="306"/>
      <c r="R68" s="306"/>
      <c r="S68" s="306"/>
      <c r="T68" s="306"/>
      <c r="U68" s="306"/>
      <c r="V68" s="306"/>
      <c r="W68" s="306"/>
    </row>
    <row r="69" spans="8:23" x14ac:dyDescent="0.2">
      <c r="H69" s="306"/>
      <c r="I69" s="306"/>
      <c r="J69" s="306"/>
      <c r="K69" s="307"/>
      <c r="L69" s="307"/>
      <c r="M69" s="307"/>
      <c r="N69" s="307"/>
      <c r="O69" s="307"/>
      <c r="P69" s="307"/>
      <c r="Q69" s="306"/>
      <c r="R69" s="306"/>
      <c r="S69" s="306"/>
      <c r="T69" s="306"/>
      <c r="U69" s="306"/>
      <c r="V69" s="306"/>
      <c r="W69" s="306"/>
    </row>
    <row r="70" spans="8:23" x14ac:dyDescent="0.2">
      <c r="H70" s="306"/>
      <c r="I70" s="306"/>
      <c r="J70" s="306"/>
      <c r="K70" s="307"/>
      <c r="L70" s="307"/>
      <c r="M70" s="307"/>
      <c r="N70" s="307"/>
      <c r="O70" s="307"/>
      <c r="P70" s="307"/>
      <c r="Q70" s="306"/>
      <c r="R70" s="306"/>
      <c r="S70" s="306"/>
      <c r="T70" s="306"/>
      <c r="U70" s="306"/>
      <c r="V70" s="306"/>
      <c r="W70" s="306"/>
    </row>
    <row r="71" spans="8:23" x14ac:dyDescent="0.2">
      <c r="H71" s="306"/>
      <c r="I71" s="306"/>
      <c r="J71" s="306"/>
      <c r="K71" s="307"/>
      <c r="L71" s="307"/>
      <c r="M71" s="307"/>
      <c r="N71" s="307"/>
      <c r="O71" s="307"/>
      <c r="P71" s="307"/>
      <c r="Q71" s="306"/>
      <c r="R71" s="306"/>
      <c r="S71" s="306"/>
      <c r="T71" s="306"/>
      <c r="U71" s="306"/>
      <c r="V71" s="306"/>
      <c r="W71" s="306"/>
    </row>
    <row r="72" spans="8:23" x14ac:dyDescent="0.2">
      <c r="H72" s="306"/>
      <c r="I72" s="306"/>
      <c r="J72" s="306"/>
      <c r="K72" s="307"/>
      <c r="L72" s="307"/>
      <c r="M72" s="307"/>
      <c r="N72" s="307"/>
      <c r="O72" s="307"/>
      <c r="P72" s="307"/>
      <c r="Q72" s="306"/>
      <c r="R72" s="306"/>
      <c r="S72" s="306"/>
      <c r="T72" s="306"/>
      <c r="U72" s="306"/>
      <c r="V72" s="306"/>
      <c r="W72" s="306"/>
    </row>
    <row r="73" spans="8:23" x14ac:dyDescent="0.2">
      <c r="H73" s="306"/>
      <c r="I73" s="306"/>
      <c r="J73" s="306"/>
      <c r="K73" s="307"/>
      <c r="L73" s="307"/>
      <c r="M73" s="307"/>
      <c r="N73" s="307"/>
      <c r="O73" s="307"/>
      <c r="P73" s="307"/>
      <c r="Q73" s="306"/>
      <c r="R73" s="306"/>
      <c r="S73" s="306"/>
      <c r="T73" s="306"/>
      <c r="U73" s="306"/>
      <c r="V73" s="306"/>
      <c r="W73" s="306"/>
    </row>
    <row r="74" spans="8:23" x14ac:dyDescent="0.2">
      <c r="H74" s="306"/>
      <c r="I74" s="306"/>
      <c r="J74" s="306"/>
      <c r="K74" s="307"/>
      <c r="L74" s="307"/>
      <c r="M74" s="307"/>
      <c r="N74" s="307"/>
      <c r="O74" s="307"/>
      <c r="P74" s="307"/>
      <c r="Q74" s="306"/>
      <c r="R74" s="306"/>
      <c r="S74" s="306"/>
      <c r="T74" s="306"/>
      <c r="U74" s="306"/>
      <c r="V74" s="306"/>
      <c r="W74" s="306"/>
    </row>
    <row r="75" spans="8:23" x14ac:dyDescent="0.2">
      <c r="H75" s="306"/>
      <c r="I75" s="306"/>
      <c r="J75" s="306"/>
      <c r="K75" s="306"/>
      <c r="L75" s="306"/>
      <c r="M75" s="306"/>
      <c r="N75" s="306"/>
      <c r="O75" s="306"/>
      <c r="P75" s="306"/>
      <c r="Q75" s="306"/>
      <c r="R75" s="306"/>
      <c r="S75" s="306"/>
      <c r="T75" s="306"/>
      <c r="U75" s="306"/>
      <c r="V75" s="306"/>
      <c r="W75" s="306"/>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4" priority="73" stopIfTrue="1" operator="lessThan">
      <formula>0</formula>
    </cfRule>
  </conditionalFormatting>
  <conditionalFormatting sqref="K28:K29 K31:K34 M28:M29 M31:M34 O28:O29 O31:O34 O44 M44 K44">
    <cfRule type="cellIs" dxfId="43" priority="42" stopIfTrue="1" operator="lessThan">
      <formula>0</formula>
    </cfRule>
  </conditionalFormatting>
  <conditionalFormatting sqref="G35:H35">
    <cfRule type="cellIs" dxfId="42" priority="14" stopIfTrue="1" operator="lessThan">
      <formula>0</formula>
    </cfRule>
  </conditionalFormatting>
  <conditionalFormatting sqref="I35:J35">
    <cfRule type="cellIs" dxfId="41" priority="13" stopIfTrue="1" operator="lessThan">
      <formula>0</formula>
    </cfRule>
  </conditionalFormatting>
  <conditionalFormatting sqref="K35:L35">
    <cfRule type="cellIs" dxfId="40" priority="12" stopIfTrue="1" operator="lessThan">
      <formula>0</formula>
    </cfRule>
  </conditionalFormatting>
  <conditionalFormatting sqref="M35:N35">
    <cfRule type="cellIs" dxfId="39" priority="11" stopIfTrue="1" operator="lessThan">
      <formula>0</formula>
    </cfRule>
  </conditionalFormatting>
  <conditionalFormatting sqref="O35:P35">
    <cfRule type="cellIs" dxfId="38" priority="10" stopIfTrue="1" operator="lessThan">
      <formula>0</formula>
    </cfRule>
  </conditionalFormatting>
  <conditionalFormatting sqref="G38:G39 I38:I39 K38:K39 M38:M39 O38:O39">
    <cfRule type="cellIs" dxfId="37" priority="9" stopIfTrue="1" operator="lessThan">
      <formula>0</formula>
    </cfRule>
  </conditionalFormatting>
  <conditionalFormatting sqref="F43">
    <cfRule type="cellIs" dxfId="36" priority="8" stopIfTrue="1" operator="lessThan">
      <formula>0</formula>
    </cfRule>
  </conditionalFormatting>
  <conditionalFormatting sqref="E43">
    <cfRule type="cellIs" dxfId="35" priority="6" stopIfTrue="1" operator="lessThan">
      <formula>0</formula>
    </cfRule>
  </conditionalFormatting>
  <conditionalFormatting sqref="H43 J43 L43 N43">
    <cfRule type="cellIs" dxfId="34" priority="4" stopIfTrue="1" operator="lessThan">
      <formula>0</formula>
    </cfRule>
  </conditionalFormatting>
  <conditionalFormatting sqref="G43 I43 K43 M43 O43">
    <cfRule type="cellIs" dxfId="33" priority="3" stopIfTrue="1" operator="lessThan">
      <formula>0</formula>
    </cfRule>
  </conditionalFormatting>
  <conditionalFormatting sqref="G41:G42 I41:I42 K41:K42 M41:M42 O41:O42">
    <cfRule type="cellIs" dxfId="32" priority="2" stopIfTrue="1" operator="lessThan">
      <formula>0</formula>
    </cfRule>
  </conditionalFormatting>
  <conditionalFormatting sqref="G47:O48">
    <cfRule type="cellIs" dxfId="31" priority="1" stopIfTrue="1" operator="lessThan">
      <formula>0</formula>
    </cfRule>
  </conditionalFormatting>
  <pageMargins left="0.2" right="0.2" top="0.35" bottom="0.25" header="0.2" footer="0.2"/>
  <pageSetup paperSize="5" scale="40" fitToHeight="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Q59"/>
  <sheetViews>
    <sheetView topLeftCell="A10" zoomScale="80" zoomScaleNormal="80" workbookViewId="0">
      <pane xSplit="4" ySplit="3" topLeftCell="G13" activePane="bottomRight" state="frozen"/>
      <selection activeCell="A10" sqref="A10"/>
      <selection pane="topRight" activeCell="E10" sqref="E10"/>
      <selection pane="bottomLeft" activeCell="A13" sqref="A13"/>
      <selection pane="bottomRight" activeCell="O32" activeCellId="1" sqref="K32 O32"/>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9">
        <f>'Cover Page'!C7</f>
        <v>0</v>
      </c>
      <c r="C6" s="320"/>
      <c r="D6" s="320"/>
      <c r="E6" s="341" t="s">
        <v>126</v>
      </c>
      <c r="F6" s="341"/>
      <c r="G6" s="147"/>
      <c r="H6" s="150"/>
      <c r="K6" s="343"/>
      <c r="L6" s="343"/>
      <c r="M6" s="147"/>
      <c r="N6" s="150"/>
    </row>
    <row r="7" spans="1:16" s="137" customFormat="1" x14ac:dyDescent="0.2">
      <c r="A7" s="149"/>
      <c r="B7" s="60" t="s">
        <v>89</v>
      </c>
      <c r="C7" s="3"/>
      <c r="D7" s="3"/>
      <c r="E7" s="342"/>
      <c r="F7" s="342"/>
      <c r="G7" s="147"/>
      <c r="H7" s="147"/>
      <c r="K7" s="147"/>
      <c r="L7" s="147"/>
      <c r="M7" s="147"/>
      <c r="N7" s="147"/>
    </row>
    <row r="8" spans="1:16" s="137" customFormat="1" x14ac:dyDescent="0.2">
      <c r="A8" s="149"/>
      <c r="B8" s="321" t="str">
        <f>'Cover Page'!C8</f>
        <v>Dentegra Insurance Company</v>
      </c>
      <c r="C8" s="320"/>
      <c r="D8" s="320"/>
      <c r="E8" s="342"/>
      <c r="F8" s="342"/>
      <c r="G8" s="147"/>
      <c r="H8" s="150"/>
      <c r="I8" s="148"/>
      <c r="J8" s="148"/>
      <c r="K8" s="343"/>
      <c r="L8" s="343"/>
      <c r="M8" s="147"/>
      <c r="N8" s="150"/>
      <c r="O8" s="148"/>
      <c r="P8" s="148"/>
    </row>
    <row r="9" spans="1:16" s="137" customFormat="1" x14ac:dyDescent="0.2">
      <c r="A9" s="149"/>
      <c r="B9" s="61" t="s">
        <v>91</v>
      </c>
      <c r="C9" s="3"/>
      <c r="D9" s="3"/>
      <c r="E9" s="342"/>
      <c r="F9" s="342"/>
      <c r="G9" s="149"/>
      <c r="H9" s="149"/>
      <c r="I9" s="148"/>
      <c r="J9" s="148"/>
      <c r="K9" s="151"/>
      <c r="L9" s="151"/>
      <c r="M9" s="149"/>
      <c r="N9" s="149"/>
      <c r="O9" s="148"/>
      <c r="P9" s="148"/>
    </row>
    <row r="10" spans="1:16" s="137" customFormat="1" x14ac:dyDescent="0.2">
      <c r="A10" s="149"/>
      <c r="B10" s="322">
        <f>'Cover Page'!C9</f>
        <v>0</v>
      </c>
      <c r="C10" s="320"/>
      <c r="D10" s="320"/>
      <c r="E10" s="342"/>
      <c r="F10" s="342"/>
      <c r="G10" s="149"/>
      <c r="H10" s="150"/>
      <c r="I10" s="148"/>
      <c r="J10" s="148"/>
      <c r="K10" s="343"/>
      <c r="L10" s="343"/>
      <c r="M10" s="149"/>
      <c r="N10" s="150"/>
      <c r="O10" s="148"/>
      <c r="P10" s="148"/>
    </row>
    <row r="11" spans="1:16" s="137" customFormat="1" x14ac:dyDescent="0.2">
      <c r="A11" s="149"/>
      <c r="B11" s="61" t="s">
        <v>86</v>
      </c>
      <c r="C11" s="3"/>
      <c r="D11" s="3"/>
      <c r="E11" s="342"/>
      <c r="F11" s="342"/>
      <c r="G11" s="149"/>
      <c r="H11" s="152"/>
      <c r="I11" s="148"/>
      <c r="J11" s="148"/>
      <c r="K11" s="151"/>
      <c r="L11" s="151"/>
      <c r="M11" s="149"/>
      <c r="N11" s="152"/>
      <c r="O11" s="148"/>
      <c r="P11" s="148"/>
    </row>
    <row r="12" spans="1:16" s="137" customFormat="1" x14ac:dyDescent="0.2">
      <c r="A12" s="149"/>
      <c r="B12" s="322" t="str">
        <f>'Cover Page'!C6</f>
        <v>2018</v>
      </c>
      <c r="C12" s="320"/>
      <c r="D12" s="320"/>
      <c r="E12" s="343"/>
      <c r="F12" s="343"/>
      <c r="G12" s="149"/>
      <c r="H12" s="150"/>
      <c r="I12" s="148"/>
      <c r="J12" s="148"/>
      <c r="K12" s="343"/>
      <c r="L12" s="343"/>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31" t="s">
        <v>33</v>
      </c>
      <c r="F15" s="332"/>
      <c r="G15" s="332"/>
      <c r="H15" s="332"/>
      <c r="I15" s="332"/>
      <c r="J15" s="332"/>
      <c r="K15" s="331" t="s">
        <v>33</v>
      </c>
      <c r="L15" s="332"/>
      <c r="M15" s="332"/>
      <c r="N15" s="332"/>
      <c r="O15" s="332"/>
      <c r="P15" s="333"/>
    </row>
    <row r="16" spans="1:16" ht="13.7" customHeight="1" thickBot="1" x14ac:dyDescent="0.25">
      <c r="D16" s="147"/>
      <c r="E16" s="334" t="s">
        <v>107</v>
      </c>
      <c r="F16" s="346"/>
      <c r="G16" s="346"/>
      <c r="H16" s="346"/>
      <c r="I16" s="346"/>
      <c r="J16" s="347"/>
      <c r="K16" s="334" t="s">
        <v>108</v>
      </c>
      <c r="L16" s="346"/>
      <c r="M16" s="346"/>
      <c r="N16" s="346"/>
      <c r="O16" s="346"/>
      <c r="P16" s="347"/>
    </row>
    <row r="17" spans="2:16" ht="13.7" customHeight="1" thickBot="1" x14ac:dyDescent="0.25">
      <c r="D17" s="147"/>
      <c r="E17" s="344" t="s">
        <v>8</v>
      </c>
      <c r="F17" s="345"/>
      <c r="G17" s="344" t="s">
        <v>9</v>
      </c>
      <c r="H17" s="345"/>
      <c r="I17" s="337" t="s">
        <v>10</v>
      </c>
      <c r="J17" s="338"/>
      <c r="K17" s="344" t="s">
        <v>8</v>
      </c>
      <c r="L17" s="345"/>
      <c r="M17" s="344" t="s">
        <v>9</v>
      </c>
      <c r="N17" s="345"/>
      <c r="O17" s="337" t="s">
        <v>10</v>
      </c>
      <c r="P17" s="338"/>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4" t="s">
        <v>157</v>
      </c>
      <c r="C19" s="325"/>
      <c r="D19" s="326"/>
      <c r="E19" s="192" t="str">
        <f>"12/31/"&amp;""&amp;'Cover Page'!C$6</f>
        <v>12/31/2018</v>
      </c>
      <c r="F19" s="199">
        <f>DATE(YEAR(E19)+0,MONTH(E19)+3,DAY(E19)+0)</f>
        <v>43555</v>
      </c>
      <c r="G19" s="192" t="str">
        <f>"12/31/"&amp;""&amp;'Cover Page'!C$6</f>
        <v>12/31/2018</v>
      </c>
      <c r="H19" s="195">
        <f>DATE(YEAR(G19)+0,MONTH(G19)+3,DAY(G19)+0)</f>
        <v>43555</v>
      </c>
      <c r="I19" s="192" t="str">
        <f>"12/31/"&amp;""&amp;'Cover Page'!C$6</f>
        <v>12/31/2018</v>
      </c>
      <c r="J19" s="195">
        <f>DATE(YEAR(I19)+0,MONTH(I19)+3,DAY(I19)+0)</f>
        <v>43555</v>
      </c>
      <c r="K19" s="192" t="str">
        <f>"12/31/"&amp;""&amp;'Cover Page'!C$6</f>
        <v>12/31/2018</v>
      </c>
      <c r="L19" s="195">
        <f>DATE(YEAR(K19)+0,MONTH(K19)+3,DAY(K19)+0)</f>
        <v>43555</v>
      </c>
      <c r="M19" s="192" t="str">
        <f>"12/31/"&amp;""&amp;'Cover Page'!C$6</f>
        <v>12/31/2018</v>
      </c>
      <c r="N19" s="195">
        <f>DATE(YEAR(M19)+0,MONTH(M19)+3,DAY(M19)+0)</f>
        <v>43555</v>
      </c>
      <c r="O19" s="192" t="str">
        <f>"12/31/"&amp;""&amp;'Cover Page'!C$6</f>
        <v>12/31/2018</v>
      </c>
      <c r="P19" s="195">
        <f>DATE(YEAR(O19)+0,MONTH(O19)+3,DAY(O19)+0)</f>
        <v>43555</v>
      </c>
    </row>
    <row r="20" spans="2:16" s="147" customFormat="1" ht="21" customHeight="1" x14ac:dyDescent="0.2">
      <c r="B20" s="327"/>
      <c r="C20" s="328"/>
      <c r="D20" s="329"/>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v>45936</v>
      </c>
      <c r="L22" s="281">
        <v>45936</v>
      </c>
      <c r="M22" s="282"/>
      <c r="N22" s="281"/>
      <c r="O22" s="282">
        <v>44358711</v>
      </c>
      <c r="P22" s="282">
        <v>44358711</v>
      </c>
    </row>
    <row r="23" spans="2:16" x14ac:dyDescent="0.2">
      <c r="B23" s="13"/>
      <c r="C23" s="14">
        <v>1.2</v>
      </c>
      <c r="D23" s="17" t="s">
        <v>16</v>
      </c>
      <c r="E23" s="282"/>
      <c r="F23" s="281"/>
      <c r="G23" s="282"/>
      <c r="H23" s="281"/>
      <c r="I23" s="282"/>
      <c r="J23" s="281"/>
      <c r="K23" s="282">
        <v>3201</v>
      </c>
      <c r="L23" s="281">
        <v>3201</v>
      </c>
      <c r="M23" s="282"/>
      <c r="N23" s="281"/>
      <c r="O23" s="282">
        <v>4270155</v>
      </c>
      <c r="P23" s="282">
        <v>4270155</v>
      </c>
    </row>
    <row r="24" spans="2:16" x14ac:dyDescent="0.2">
      <c r="B24" s="13"/>
      <c r="C24" s="14">
        <v>1.3</v>
      </c>
      <c r="D24" s="17" t="s">
        <v>34</v>
      </c>
      <c r="E24" s="282"/>
      <c r="F24" s="281"/>
      <c r="G24" s="282"/>
      <c r="H24" s="281"/>
      <c r="I24" s="282"/>
      <c r="J24" s="281"/>
      <c r="K24" s="282">
        <v>4440</v>
      </c>
      <c r="L24" s="281">
        <v>4440</v>
      </c>
      <c r="M24" s="282"/>
      <c r="N24" s="281"/>
      <c r="O24" s="282">
        <v>4485523</v>
      </c>
      <c r="P24" s="282">
        <v>4485523</v>
      </c>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v>41367</v>
      </c>
      <c r="L29" s="233"/>
      <c r="M29" s="282"/>
      <c r="N29" s="233"/>
      <c r="O29" s="282">
        <v>26476599</v>
      </c>
      <c r="P29" s="233"/>
    </row>
    <row r="30" spans="2:16" ht="28.5" customHeight="1" x14ac:dyDescent="0.2">
      <c r="B30" s="13"/>
      <c r="C30" s="14"/>
      <c r="D30" s="15" t="s">
        <v>54</v>
      </c>
      <c r="E30" s="278"/>
      <c r="F30" s="281"/>
      <c r="G30" s="278"/>
      <c r="H30" s="281"/>
      <c r="I30" s="278"/>
      <c r="J30" s="281"/>
      <c r="K30" s="278"/>
      <c r="L30" s="281">
        <v>43860</v>
      </c>
      <c r="M30" s="278"/>
      <c r="N30" s="281"/>
      <c r="O30" s="278"/>
      <c r="P30" s="281">
        <v>25861338</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v>8048</v>
      </c>
      <c r="L32" s="233"/>
      <c r="M32" s="282"/>
      <c r="N32" s="232"/>
      <c r="O32" s="282">
        <v>1737101</v>
      </c>
      <c r="P32" s="233"/>
    </row>
    <row r="33" spans="2:16" s="147" customFormat="1" ht="25.5" x14ac:dyDescent="0.2">
      <c r="B33" s="19"/>
      <c r="C33" s="14"/>
      <c r="D33" s="15" t="s">
        <v>44</v>
      </c>
      <c r="E33" s="278"/>
      <c r="F33" s="281"/>
      <c r="G33" s="278"/>
      <c r="H33" s="287"/>
      <c r="I33" s="278"/>
      <c r="J33" s="281"/>
      <c r="K33" s="278"/>
      <c r="L33" s="281">
        <v>985</v>
      </c>
      <c r="M33" s="278"/>
      <c r="N33" s="287"/>
      <c r="O33" s="278"/>
      <c r="P33" s="281">
        <v>212433</v>
      </c>
    </row>
    <row r="34" spans="2:16" x14ac:dyDescent="0.2">
      <c r="B34" s="13"/>
      <c r="C34" s="14">
        <v>2.2999999999999998</v>
      </c>
      <c r="D34" s="17" t="s">
        <v>28</v>
      </c>
      <c r="E34" s="282"/>
      <c r="F34" s="233"/>
      <c r="G34" s="282"/>
      <c r="H34" s="232"/>
      <c r="I34" s="282"/>
      <c r="J34" s="233"/>
      <c r="K34" s="282">
        <v>7639</v>
      </c>
      <c r="L34" s="233"/>
      <c r="M34" s="282"/>
      <c r="N34" s="232"/>
      <c r="O34" s="282">
        <v>1672624</v>
      </c>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c r="H38" s="232"/>
      <c r="I38" s="282"/>
      <c r="J38" s="233"/>
      <c r="K38" s="282"/>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7" x14ac:dyDescent="0.2">
      <c r="B49" s="13"/>
      <c r="C49" s="14"/>
      <c r="D49" s="17" t="s">
        <v>120</v>
      </c>
      <c r="E49" s="282"/>
      <c r="F49" s="279"/>
      <c r="G49" s="282"/>
      <c r="H49" s="280"/>
      <c r="I49" s="282"/>
      <c r="J49" s="279"/>
      <c r="K49" s="282"/>
      <c r="L49" s="279"/>
      <c r="M49" s="282"/>
      <c r="N49" s="280"/>
      <c r="O49" s="282"/>
      <c r="P49" s="279"/>
    </row>
    <row r="50" spans="1:17" s="147" customFormat="1" x14ac:dyDescent="0.2">
      <c r="B50" s="19"/>
      <c r="C50" s="93" t="s">
        <v>14</v>
      </c>
      <c r="D50" s="17" t="s">
        <v>26</v>
      </c>
      <c r="E50" s="282"/>
      <c r="F50" s="281"/>
      <c r="G50" s="282"/>
      <c r="H50" s="287"/>
      <c r="I50" s="282"/>
      <c r="J50" s="281"/>
      <c r="K50" s="282"/>
      <c r="L50" s="281"/>
      <c r="M50" s="282"/>
      <c r="N50" s="287"/>
      <c r="O50" s="282"/>
      <c r="P50" s="281"/>
    </row>
    <row r="51" spans="1:17"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41776</v>
      </c>
      <c r="L51" s="81">
        <f>L30+L33+L37+L41+L44+L47+L48+L50</f>
        <v>44845</v>
      </c>
      <c r="M51" s="80">
        <f>M29+M32-M34+M36-M38+M40+M43-M45+M47+M48-M49+M50</f>
        <v>0</v>
      </c>
      <c r="N51" s="81">
        <f>N30+N33+N37+N41+N44+N47+N48+N50</f>
        <v>0</v>
      </c>
      <c r="O51" s="80">
        <f>O29+O32-O34+O36-O38+O40+O43-O45+O47+O48-O49+O50</f>
        <v>26541076</v>
      </c>
      <c r="P51" s="81">
        <f>P30+P33+P37+P41+P44+P47+P48+P50</f>
        <v>26073771</v>
      </c>
    </row>
    <row r="52" spans="1:17" ht="13.5" thickBot="1" x14ac:dyDescent="0.25">
      <c r="B52" s="159"/>
      <c r="C52" s="40"/>
      <c r="D52" s="161"/>
      <c r="E52" s="264"/>
      <c r="F52" s="265"/>
      <c r="G52" s="264"/>
      <c r="H52" s="266"/>
      <c r="I52" s="264"/>
      <c r="J52" s="265"/>
      <c r="K52" s="264"/>
      <c r="L52" s="265"/>
      <c r="M52" s="264"/>
      <c r="N52" s="266"/>
      <c r="O52" s="264"/>
      <c r="P52" s="265"/>
    </row>
    <row r="53" spans="1:17" x14ac:dyDescent="0.2">
      <c r="B53" s="2"/>
      <c r="C53" s="2"/>
      <c r="D53" s="2"/>
    </row>
    <row r="54" spans="1:17" x14ac:dyDescent="0.2">
      <c r="B54" s="51"/>
      <c r="C54" s="51" t="s">
        <v>61</v>
      </c>
      <c r="D54" s="51"/>
      <c r="J54" s="147"/>
      <c r="K54" s="147"/>
      <c r="L54" s="147"/>
      <c r="M54" s="147"/>
      <c r="N54" s="147"/>
      <c r="O54" s="147"/>
      <c r="P54" s="147"/>
      <c r="Q54" s="147"/>
    </row>
    <row r="55" spans="1:17" ht="13.15" customHeight="1" x14ac:dyDescent="0.2">
      <c r="B55" s="51"/>
      <c r="C55" s="51"/>
      <c r="D55" s="203" t="s">
        <v>143</v>
      </c>
      <c r="J55" s="147"/>
      <c r="K55" s="308"/>
      <c r="L55" s="308"/>
      <c r="M55" s="308"/>
      <c r="N55" s="308"/>
      <c r="O55" s="308"/>
      <c r="P55" s="308"/>
      <c r="Q55" s="147"/>
    </row>
    <row r="56" spans="1:17" x14ac:dyDescent="0.2">
      <c r="B56" s="51"/>
      <c r="C56" s="51"/>
      <c r="D56" s="51" t="s">
        <v>72</v>
      </c>
      <c r="J56" s="147"/>
      <c r="K56" s="147"/>
      <c r="L56" s="147"/>
      <c r="M56" s="147"/>
      <c r="N56" s="147"/>
      <c r="O56" s="147"/>
      <c r="P56" s="147"/>
      <c r="Q56" s="147"/>
    </row>
    <row r="57" spans="1:17" ht="13.15" customHeight="1" x14ac:dyDescent="0.2">
      <c r="B57" s="51"/>
      <c r="C57" s="51"/>
      <c r="D57" s="51" t="s">
        <v>66</v>
      </c>
      <c r="E57" s="182"/>
      <c r="J57" s="147"/>
      <c r="K57" s="147"/>
      <c r="L57" s="147"/>
      <c r="M57" s="147"/>
      <c r="N57" s="147"/>
      <c r="O57" s="147"/>
      <c r="P57" s="147"/>
      <c r="Q57" s="147"/>
    </row>
    <row r="58" spans="1:17" ht="13.15" customHeight="1" x14ac:dyDescent="0.2">
      <c r="B58" s="2"/>
      <c r="C58" s="89"/>
      <c r="D58" s="203" t="s">
        <v>102</v>
      </c>
      <c r="J58" s="147"/>
      <c r="K58" s="147"/>
      <c r="L58" s="147"/>
      <c r="M58" s="147"/>
      <c r="N58" s="147"/>
      <c r="O58" s="147"/>
      <c r="P58" s="147"/>
      <c r="Q58" s="147"/>
    </row>
    <row r="59" spans="1:17" ht="13.15" customHeight="1" x14ac:dyDescent="0.2">
      <c r="C59" s="157"/>
      <c r="D59" s="157"/>
      <c r="J59" s="147"/>
      <c r="K59" s="147"/>
      <c r="L59" s="147"/>
      <c r="M59" s="147"/>
      <c r="N59" s="147"/>
      <c r="O59" s="147"/>
      <c r="P59" s="147"/>
      <c r="Q59" s="14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30" priority="90" stopIfTrue="1" operator="lessThan">
      <formula>0</formula>
    </cfRule>
  </conditionalFormatting>
  <conditionalFormatting sqref="O49 O45 M45 M49 K45 K49 K40 M40 O40 O38 M38 K38 K34 M34 O34 L41 N41 P41 K32 M32 O32 K36 M36 O36 L33 N33 P33 L37 N37 P37 L44 N44 P44">
    <cfRule type="cellIs" dxfId="29" priority="14" stopIfTrue="1" operator="lessThan">
      <formula>0</formula>
    </cfRule>
  </conditionalFormatting>
  <conditionalFormatting sqref="G22:G25">
    <cfRule type="cellIs" dxfId="28" priority="11" stopIfTrue="1" operator="lessThan">
      <formula>0</formula>
    </cfRule>
  </conditionalFormatting>
  <conditionalFormatting sqref="I22:I25">
    <cfRule type="cellIs" dxfId="27" priority="10" stopIfTrue="1" operator="lessThan">
      <formula>0</formula>
    </cfRule>
  </conditionalFormatting>
  <conditionalFormatting sqref="K22:K25">
    <cfRule type="cellIs" dxfId="26" priority="9" stopIfTrue="1" operator="lessThan">
      <formula>0</formula>
    </cfRule>
  </conditionalFormatting>
  <conditionalFormatting sqref="M22:M25">
    <cfRule type="cellIs" dxfId="25" priority="8" stopIfTrue="1" operator="lessThan">
      <formula>0</formula>
    </cfRule>
  </conditionalFormatting>
  <conditionalFormatting sqref="O22:O25">
    <cfRule type="cellIs" dxfId="24" priority="7" stopIfTrue="1" operator="lessThan">
      <formula>0</formula>
    </cfRule>
  </conditionalFormatting>
  <conditionalFormatting sqref="G29 H30">
    <cfRule type="cellIs" dxfId="23" priority="6" stopIfTrue="1" operator="lessThan">
      <formula>0</formula>
    </cfRule>
  </conditionalFormatting>
  <conditionalFormatting sqref="I29 J30">
    <cfRule type="cellIs" dxfId="22" priority="5" stopIfTrue="1" operator="lessThan">
      <formula>0</formula>
    </cfRule>
  </conditionalFormatting>
  <conditionalFormatting sqref="K29 L30">
    <cfRule type="cellIs" dxfId="21" priority="4" stopIfTrue="1" operator="lessThan">
      <formula>0</formula>
    </cfRule>
  </conditionalFormatting>
  <conditionalFormatting sqref="M29 N30">
    <cfRule type="cellIs" dxfId="20" priority="3" stopIfTrue="1" operator="lessThan">
      <formula>0</formula>
    </cfRule>
  </conditionalFormatting>
  <conditionalFormatting sqref="O29 P30">
    <cfRule type="cellIs" dxfId="19" priority="2" stopIfTrue="1" operator="lessThan">
      <formula>0</formula>
    </cfRule>
  </conditionalFormatting>
  <conditionalFormatting sqref="P22:P24">
    <cfRule type="cellIs" dxfId="18" priority="1" stopIfTrue="1" operator="lessThan">
      <formula>0</formula>
    </cfRule>
  </conditionalFormatting>
  <pageMargins left="0.2" right="0.2" top="0.35" bottom="0.25" header="0.2" footer="0.2"/>
  <pageSetup paperSize="5" scale="42" fitToHeight="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73" zoomScaleNormal="100" workbookViewId="0">
      <selection activeCell="S80" sqref="S80"/>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8"/>
      <c r="E2" s="349"/>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59" t="s">
        <v>127</v>
      </c>
      <c r="E6" s="359"/>
      <c r="F6" s="359"/>
    </row>
    <row r="7" spans="2:13" s="7" customFormat="1" x14ac:dyDescent="0.2">
      <c r="B7" s="60" t="s">
        <v>89</v>
      </c>
      <c r="D7" s="359"/>
      <c r="E7" s="359"/>
      <c r="F7" s="359"/>
    </row>
    <row r="8" spans="2:13" s="7" customFormat="1" x14ac:dyDescent="0.2">
      <c r="B8" s="87" t="str">
        <f>'Cover Page'!C8</f>
        <v>Dentegra Insurance Company</v>
      </c>
      <c r="D8" s="359"/>
      <c r="E8" s="359"/>
      <c r="F8" s="359"/>
    </row>
    <row r="9" spans="2:13" s="7" customFormat="1" x14ac:dyDescent="0.2">
      <c r="B9" s="61" t="s">
        <v>91</v>
      </c>
      <c r="D9" s="359"/>
      <c r="E9" s="359"/>
      <c r="F9" s="359"/>
    </row>
    <row r="10" spans="2:13" s="7" customFormat="1" x14ac:dyDescent="0.2">
      <c r="B10" s="87">
        <f>'Cover Page'!C9</f>
        <v>0</v>
      </c>
      <c r="D10" s="359"/>
      <c r="E10" s="359"/>
      <c r="F10" s="359"/>
    </row>
    <row r="11" spans="2:13" s="7" customFormat="1" x14ac:dyDescent="0.2">
      <c r="B11" s="61" t="s">
        <v>86</v>
      </c>
    </row>
    <row r="12" spans="2:13" s="7" customFormat="1" x14ac:dyDescent="0.2">
      <c r="B12" s="87" t="str">
        <f>'Cover Page'!C6</f>
        <v>2018</v>
      </c>
    </row>
    <row r="13" spans="2:13" s="7" customFormat="1" x14ac:dyDescent="0.2"/>
    <row r="14" spans="2:13" s="7" customFormat="1" ht="13.5" thickBot="1" x14ac:dyDescent="0.25"/>
    <row r="15" spans="2:13" s="56" customFormat="1" ht="13.5" thickBot="1" x14ac:dyDescent="0.25">
      <c r="B15" s="96" t="s">
        <v>75</v>
      </c>
      <c r="C15" s="99" t="s">
        <v>76</v>
      </c>
      <c r="D15" s="360" t="s">
        <v>77</v>
      </c>
      <c r="E15" s="361"/>
      <c r="F15" s="361"/>
      <c r="G15" s="361"/>
      <c r="H15" s="361"/>
      <c r="I15" s="361"/>
      <c r="J15" s="361"/>
      <c r="K15" s="361"/>
      <c r="L15" s="362"/>
      <c r="M15" s="55"/>
    </row>
    <row r="16" spans="2:13" s="57" customFormat="1" ht="13.5" thickBot="1" x14ac:dyDescent="0.25">
      <c r="B16" s="97">
        <v>1</v>
      </c>
      <c r="C16" s="100">
        <v>2</v>
      </c>
      <c r="D16" s="363">
        <v>3</v>
      </c>
      <c r="E16" s="364"/>
      <c r="F16" s="364"/>
      <c r="G16" s="364"/>
      <c r="H16" s="364"/>
      <c r="I16" s="364"/>
      <c r="J16" s="364"/>
      <c r="K16" s="364"/>
      <c r="L16" s="365"/>
    </row>
    <row r="17" spans="2:13" s="56" customFormat="1" x14ac:dyDescent="0.2">
      <c r="B17" s="98" t="s">
        <v>78</v>
      </c>
      <c r="C17" s="255"/>
      <c r="D17" s="366"/>
      <c r="E17" s="367"/>
      <c r="F17" s="367"/>
      <c r="G17" s="367"/>
      <c r="H17" s="367"/>
      <c r="I17" s="367"/>
      <c r="J17" s="367"/>
      <c r="K17" s="367"/>
      <c r="L17" s="368"/>
      <c r="M17" s="55"/>
    </row>
    <row r="18" spans="2:13" s="56" customFormat="1" ht="35.25" customHeight="1" x14ac:dyDescent="0.2">
      <c r="B18" s="58"/>
      <c r="C18" s="256"/>
      <c r="D18" s="350"/>
      <c r="E18" s="351"/>
      <c r="F18" s="351"/>
      <c r="G18" s="351"/>
      <c r="H18" s="351"/>
      <c r="I18" s="351"/>
      <c r="J18" s="351"/>
      <c r="K18" s="351"/>
      <c r="L18" s="352"/>
      <c r="M18" s="55"/>
    </row>
    <row r="19" spans="2:13" s="56" customFormat="1" ht="35.25" customHeight="1" x14ac:dyDescent="0.2">
      <c r="B19" s="58"/>
      <c r="C19" s="256"/>
      <c r="D19" s="350"/>
      <c r="E19" s="351"/>
      <c r="F19" s="351"/>
      <c r="G19" s="351"/>
      <c r="H19" s="351"/>
      <c r="I19" s="351"/>
      <c r="J19" s="351"/>
      <c r="K19" s="351"/>
      <c r="L19" s="352"/>
      <c r="M19" s="55"/>
    </row>
    <row r="20" spans="2:13" s="56" customFormat="1" ht="35.25" customHeight="1" x14ac:dyDescent="0.2">
      <c r="B20" s="58"/>
      <c r="C20" s="256"/>
      <c r="D20" s="350"/>
      <c r="E20" s="351"/>
      <c r="F20" s="351"/>
      <c r="G20" s="351"/>
      <c r="H20" s="351"/>
      <c r="I20" s="351"/>
      <c r="J20" s="351"/>
      <c r="K20" s="351"/>
      <c r="L20" s="352"/>
      <c r="M20" s="55"/>
    </row>
    <row r="21" spans="2:13" s="56" customFormat="1" ht="35.25" customHeight="1" x14ac:dyDescent="0.2">
      <c r="B21" s="58"/>
      <c r="C21" s="256"/>
      <c r="D21" s="350"/>
      <c r="E21" s="351"/>
      <c r="F21" s="351"/>
      <c r="G21" s="351"/>
      <c r="H21" s="351"/>
      <c r="I21" s="351"/>
      <c r="J21" s="351"/>
      <c r="K21" s="351"/>
      <c r="L21" s="352"/>
      <c r="M21" s="55"/>
    </row>
    <row r="22" spans="2:13" s="56" customFormat="1" ht="35.25" customHeight="1" x14ac:dyDescent="0.2">
      <c r="B22" s="58"/>
      <c r="C22" s="256"/>
      <c r="D22" s="350"/>
      <c r="E22" s="351"/>
      <c r="F22" s="351"/>
      <c r="G22" s="351"/>
      <c r="H22" s="351"/>
      <c r="I22" s="351"/>
      <c r="J22" s="351"/>
      <c r="K22" s="351"/>
      <c r="L22" s="352"/>
      <c r="M22" s="55"/>
    </row>
    <row r="23" spans="2:13" s="56" customFormat="1" ht="35.25" customHeight="1" thickBot="1" x14ac:dyDescent="0.25">
      <c r="B23" s="58"/>
      <c r="C23" s="256"/>
      <c r="D23" s="350"/>
      <c r="E23" s="351"/>
      <c r="F23" s="351"/>
      <c r="G23" s="351"/>
      <c r="H23" s="351"/>
      <c r="I23" s="351"/>
      <c r="J23" s="351"/>
      <c r="K23" s="351"/>
      <c r="L23" s="352"/>
      <c r="M23" s="55"/>
    </row>
    <row r="24" spans="2:13" s="56" customFormat="1" x14ac:dyDescent="0.2">
      <c r="B24" s="98" t="s">
        <v>79</v>
      </c>
      <c r="C24" s="255"/>
      <c r="D24" s="356"/>
      <c r="E24" s="357"/>
      <c r="F24" s="357"/>
      <c r="G24" s="357"/>
      <c r="H24" s="357"/>
      <c r="I24" s="357"/>
      <c r="J24" s="357"/>
      <c r="K24" s="357"/>
      <c r="L24" s="358"/>
      <c r="M24" s="55"/>
    </row>
    <row r="25" spans="2:13" s="56" customFormat="1" x14ac:dyDescent="0.2">
      <c r="B25" s="101" t="s">
        <v>80</v>
      </c>
      <c r="C25" s="257"/>
      <c r="D25" s="353"/>
      <c r="E25" s="354"/>
      <c r="F25" s="354"/>
      <c r="G25" s="354"/>
      <c r="H25" s="354"/>
      <c r="I25" s="354"/>
      <c r="J25" s="354"/>
      <c r="K25" s="354"/>
      <c r="L25" s="355"/>
      <c r="M25" s="55"/>
    </row>
    <row r="26" spans="2:13" s="56" customFormat="1" ht="35.25" customHeight="1" x14ac:dyDescent="0.2">
      <c r="B26" s="58"/>
      <c r="C26" s="256"/>
      <c r="D26" s="350"/>
      <c r="E26" s="351"/>
      <c r="F26" s="351"/>
      <c r="G26" s="351"/>
      <c r="H26" s="351"/>
      <c r="I26" s="351"/>
      <c r="J26" s="351"/>
      <c r="K26" s="351"/>
      <c r="L26" s="352"/>
      <c r="M26" s="55"/>
    </row>
    <row r="27" spans="2:13" s="56" customFormat="1" ht="35.25" customHeight="1" x14ac:dyDescent="0.2">
      <c r="B27" s="58"/>
      <c r="C27" s="256"/>
      <c r="D27" s="350"/>
      <c r="E27" s="351"/>
      <c r="F27" s="351"/>
      <c r="G27" s="351"/>
      <c r="H27" s="351"/>
      <c r="I27" s="351"/>
      <c r="J27" s="351"/>
      <c r="K27" s="351"/>
      <c r="L27" s="352"/>
      <c r="M27" s="55"/>
    </row>
    <row r="28" spans="2:13" s="56" customFormat="1" ht="35.25" customHeight="1" x14ac:dyDescent="0.2">
      <c r="B28" s="58"/>
      <c r="C28" s="256"/>
      <c r="D28" s="350"/>
      <c r="E28" s="351"/>
      <c r="F28" s="351"/>
      <c r="G28" s="351"/>
      <c r="H28" s="351"/>
      <c r="I28" s="351"/>
      <c r="J28" s="351"/>
      <c r="K28" s="351"/>
      <c r="L28" s="352"/>
      <c r="M28" s="55"/>
    </row>
    <row r="29" spans="2:13" s="56" customFormat="1" ht="35.25" customHeight="1" x14ac:dyDescent="0.2">
      <c r="B29" s="58"/>
      <c r="C29" s="258"/>
      <c r="D29" s="350"/>
      <c r="E29" s="351"/>
      <c r="F29" s="351"/>
      <c r="G29" s="351"/>
      <c r="H29" s="351"/>
      <c r="I29" s="351"/>
      <c r="J29" s="351"/>
      <c r="K29" s="351"/>
      <c r="L29" s="352"/>
      <c r="M29" s="55"/>
    </row>
    <row r="30" spans="2:13" s="56" customFormat="1" ht="35.25" customHeight="1" x14ac:dyDescent="0.2">
      <c r="B30" s="58"/>
      <c r="C30" s="258"/>
      <c r="D30" s="350"/>
      <c r="E30" s="351"/>
      <c r="F30" s="351"/>
      <c r="G30" s="351"/>
      <c r="H30" s="351"/>
      <c r="I30" s="351"/>
      <c r="J30" s="351"/>
      <c r="K30" s="351"/>
      <c r="L30" s="352"/>
      <c r="M30" s="55"/>
    </row>
    <row r="31" spans="2:13" s="56" customFormat="1" ht="35.25" customHeight="1" x14ac:dyDescent="0.2">
      <c r="B31" s="58"/>
      <c r="C31" s="259"/>
      <c r="D31" s="350"/>
      <c r="E31" s="351"/>
      <c r="F31" s="351"/>
      <c r="G31" s="351"/>
      <c r="H31" s="351"/>
      <c r="I31" s="351"/>
      <c r="J31" s="351"/>
      <c r="K31" s="351"/>
      <c r="L31" s="352"/>
      <c r="M31" s="55"/>
    </row>
    <row r="32" spans="2:13" s="56" customFormat="1" x14ac:dyDescent="0.2">
      <c r="B32" s="102" t="s">
        <v>81</v>
      </c>
      <c r="C32" s="260"/>
      <c r="D32" s="353"/>
      <c r="E32" s="354"/>
      <c r="F32" s="354"/>
      <c r="G32" s="354"/>
      <c r="H32" s="354"/>
      <c r="I32" s="354"/>
      <c r="J32" s="354"/>
      <c r="K32" s="354"/>
      <c r="L32" s="355"/>
      <c r="M32" s="55"/>
    </row>
    <row r="33" spans="2:13" s="56" customFormat="1" ht="35.25" customHeight="1" x14ac:dyDescent="0.2">
      <c r="B33" s="58"/>
      <c r="C33" s="256"/>
      <c r="D33" s="350"/>
      <c r="E33" s="351"/>
      <c r="F33" s="351"/>
      <c r="G33" s="351"/>
      <c r="H33" s="351"/>
      <c r="I33" s="351"/>
      <c r="J33" s="351"/>
      <c r="K33" s="351"/>
      <c r="L33" s="352"/>
      <c r="M33" s="55"/>
    </row>
    <row r="34" spans="2:13" s="56" customFormat="1" ht="35.25" customHeight="1" x14ac:dyDescent="0.2">
      <c r="B34" s="58"/>
      <c r="C34" s="256"/>
      <c r="D34" s="350"/>
      <c r="E34" s="351"/>
      <c r="F34" s="351"/>
      <c r="G34" s="351"/>
      <c r="H34" s="351"/>
      <c r="I34" s="351"/>
      <c r="J34" s="351"/>
      <c r="K34" s="351"/>
      <c r="L34" s="352"/>
      <c r="M34" s="55"/>
    </row>
    <row r="35" spans="2:13" s="56" customFormat="1" ht="35.25" customHeight="1" x14ac:dyDescent="0.2">
      <c r="B35" s="58"/>
      <c r="C35" s="256"/>
      <c r="D35" s="350"/>
      <c r="E35" s="351"/>
      <c r="F35" s="351"/>
      <c r="G35" s="351"/>
      <c r="H35" s="351"/>
      <c r="I35" s="351"/>
      <c r="J35" s="351"/>
      <c r="K35" s="351"/>
      <c r="L35" s="352"/>
      <c r="M35" s="55"/>
    </row>
    <row r="36" spans="2:13" s="56" customFormat="1" ht="35.25" customHeight="1" x14ac:dyDescent="0.2">
      <c r="B36" s="58"/>
      <c r="C36" s="258"/>
      <c r="D36" s="350"/>
      <c r="E36" s="351"/>
      <c r="F36" s="351"/>
      <c r="G36" s="351"/>
      <c r="H36" s="351"/>
      <c r="I36" s="351"/>
      <c r="J36" s="351"/>
      <c r="K36" s="351"/>
      <c r="L36" s="352"/>
      <c r="M36" s="55"/>
    </row>
    <row r="37" spans="2:13" s="56" customFormat="1" ht="35.25" customHeight="1" x14ac:dyDescent="0.2">
      <c r="B37" s="58"/>
      <c r="C37" s="258"/>
      <c r="D37" s="350"/>
      <c r="E37" s="351"/>
      <c r="F37" s="351"/>
      <c r="G37" s="351"/>
      <c r="H37" s="351"/>
      <c r="I37" s="351"/>
      <c r="J37" s="351"/>
      <c r="K37" s="351"/>
      <c r="L37" s="352"/>
      <c r="M37" s="55"/>
    </row>
    <row r="38" spans="2:13" s="56" customFormat="1" ht="35.25" customHeight="1" x14ac:dyDescent="0.2">
      <c r="B38" s="58"/>
      <c r="C38" s="259"/>
      <c r="D38" s="350"/>
      <c r="E38" s="351"/>
      <c r="F38" s="351"/>
      <c r="G38" s="351"/>
      <c r="H38" s="351"/>
      <c r="I38" s="351"/>
      <c r="J38" s="351"/>
      <c r="K38" s="351"/>
      <c r="L38" s="352"/>
      <c r="M38" s="55"/>
    </row>
    <row r="39" spans="2:13" s="56" customFormat="1" x14ac:dyDescent="0.2">
      <c r="B39" s="102" t="s">
        <v>82</v>
      </c>
      <c r="C39" s="260"/>
      <c r="D39" s="353"/>
      <c r="E39" s="354"/>
      <c r="F39" s="354"/>
      <c r="G39" s="354"/>
      <c r="H39" s="354"/>
      <c r="I39" s="354"/>
      <c r="J39" s="354"/>
      <c r="K39" s="354"/>
      <c r="L39" s="355"/>
      <c r="M39" s="55"/>
    </row>
    <row r="40" spans="2:13" s="56" customFormat="1" ht="35.25" customHeight="1" x14ac:dyDescent="0.2">
      <c r="B40" s="58"/>
      <c r="C40" s="256"/>
      <c r="D40" s="350"/>
      <c r="E40" s="351"/>
      <c r="F40" s="351"/>
      <c r="G40" s="351"/>
      <c r="H40" s="351"/>
      <c r="I40" s="351"/>
      <c r="J40" s="351"/>
      <c r="K40" s="351"/>
      <c r="L40" s="352"/>
      <c r="M40" s="55"/>
    </row>
    <row r="41" spans="2:13" s="56" customFormat="1" ht="35.25" customHeight="1" x14ac:dyDescent="0.2">
      <c r="B41" s="58"/>
      <c r="C41" s="256"/>
      <c r="D41" s="350"/>
      <c r="E41" s="351"/>
      <c r="F41" s="351"/>
      <c r="G41" s="351"/>
      <c r="H41" s="351"/>
      <c r="I41" s="351"/>
      <c r="J41" s="351"/>
      <c r="K41" s="351"/>
      <c r="L41" s="352"/>
      <c r="M41" s="55"/>
    </row>
    <row r="42" spans="2:13" s="56" customFormat="1" ht="35.25" customHeight="1" x14ac:dyDescent="0.2">
      <c r="B42" s="58"/>
      <c r="C42" s="256"/>
      <c r="D42" s="350"/>
      <c r="E42" s="351"/>
      <c r="F42" s="351"/>
      <c r="G42" s="351"/>
      <c r="H42" s="351"/>
      <c r="I42" s="351"/>
      <c r="J42" s="351"/>
      <c r="K42" s="351"/>
      <c r="L42" s="352"/>
      <c r="M42" s="55"/>
    </row>
    <row r="43" spans="2:13" s="56" customFormat="1" ht="35.25" customHeight="1" x14ac:dyDescent="0.2">
      <c r="B43" s="58"/>
      <c r="C43" s="258"/>
      <c r="D43" s="350"/>
      <c r="E43" s="351"/>
      <c r="F43" s="351"/>
      <c r="G43" s="351"/>
      <c r="H43" s="351"/>
      <c r="I43" s="351"/>
      <c r="J43" s="351"/>
      <c r="K43" s="351"/>
      <c r="L43" s="352"/>
      <c r="M43" s="55"/>
    </row>
    <row r="44" spans="2:13" s="56" customFormat="1" ht="35.25" customHeight="1" x14ac:dyDescent="0.2">
      <c r="B44" s="58"/>
      <c r="C44" s="258"/>
      <c r="D44" s="350"/>
      <c r="E44" s="351"/>
      <c r="F44" s="351"/>
      <c r="G44" s="351"/>
      <c r="H44" s="351"/>
      <c r="I44" s="351"/>
      <c r="J44" s="351"/>
      <c r="K44" s="351"/>
      <c r="L44" s="352"/>
      <c r="M44" s="55"/>
    </row>
    <row r="45" spans="2:13" s="56" customFormat="1" ht="35.25" customHeight="1" x14ac:dyDescent="0.2">
      <c r="B45" s="58"/>
      <c r="C45" s="259"/>
      <c r="D45" s="350"/>
      <c r="E45" s="351"/>
      <c r="F45" s="351"/>
      <c r="G45" s="351"/>
      <c r="H45" s="351"/>
      <c r="I45" s="351"/>
      <c r="J45" s="351"/>
      <c r="K45" s="351"/>
      <c r="L45" s="352"/>
      <c r="M45" s="55"/>
    </row>
    <row r="46" spans="2:13" s="56" customFormat="1" x14ac:dyDescent="0.2">
      <c r="B46" s="102" t="s">
        <v>83</v>
      </c>
      <c r="C46" s="260"/>
      <c r="D46" s="353"/>
      <c r="E46" s="354"/>
      <c r="F46" s="354"/>
      <c r="G46" s="354"/>
      <c r="H46" s="354"/>
      <c r="I46" s="354"/>
      <c r="J46" s="354"/>
      <c r="K46" s="354"/>
      <c r="L46" s="355"/>
      <c r="M46" s="55"/>
    </row>
    <row r="47" spans="2:13" s="56" customFormat="1" ht="35.25" customHeight="1" x14ac:dyDescent="0.2">
      <c r="B47" s="58"/>
      <c r="C47" s="256"/>
      <c r="D47" s="350"/>
      <c r="E47" s="351"/>
      <c r="F47" s="351"/>
      <c r="G47" s="351"/>
      <c r="H47" s="351"/>
      <c r="I47" s="351"/>
      <c r="J47" s="351"/>
      <c r="K47" s="351"/>
      <c r="L47" s="352"/>
      <c r="M47" s="55"/>
    </row>
    <row r="48" spans="2:13" s="56" customFormat="1" ht="35.25" customHeight="1" x14ac:dyDescent="0.2">
      <c r="B48" s="58"/>
      <c r="C48" s="256"/>
      <c r="D48" s="350"/>
      <c r="E48" s="351"/>
      <c r="F48" s="351"/>
      <c r="G48" s="351"/>
      <c r="H48" s="351"/>
      <c r="I48" s="351"/>
      <c r="J48" s="351"/>
      <c r="K48" s="351"/>
      <c r="L48" s="352"/>
      <c r="M48" s="55"/>
    </row>
    <row r="49" spans="2:13" s="56" customFormat="1" ht="35.25" customHeight="1" x14ac:dyDescent="0.2">
      <c r="B49" s="58"/>
      <c r="C49" s="256"/>
      <c r="D49" s="350"/>
      <c r="E49" s="351"/>
      <c r="F49" s="351"/>
      <c r="G49" s="351"/>
      <c r="H49" s="351"/>
      <c r="I49" s="351"/>
      <c r="J49" s="351"/>
      <c r="K49" s="351"/>
      <c r="L49" s="352"/>
      <c r="M49" s="55"/>
    </row>
    <row r="50" spans="2:13" s="56" customFormat="1" ht="35.25" customHeight="1" x14ac:dyDescent="0.2">
      <c r="B50" s="58"/>
      <c r="C50" s="258"/>
      <c r="D50" s="350"/>
      <c r="E50" s="351"/>
      <c r="F50" s="351"/>
      <c r="G50" s="351"/>
      <c r="H50" s="351"/>
      <c r="I50" s="351"/>
      <c r="J50" s="351"/>
      <c r="K50" s="351"/>
      <c r="L50" s="352"/>
      <c r="M50" s="55"/>
    </row>
    <row r="51" spans="2:13" s="56" customFormat="1" ht="35.25" customHeight="1" x14ac:dyDescent="0.2">
      <c r="B51" s="58"/>
      <c r="C51" s="258"/>
      <c r="D51" s="350"/>
      <c r="E51" s="351"/>
      <c r="F51" s="351"/>
      <c r="G51" s="351"/>
      <c r="H51" s="351"/>
      <c r="I51" s="351"/>
      <c r="J51" s="351"/>
      <c r="K51" s="351"/>
      <c r="L51" s="352"/>
      <c r="M51" s="55"/>
    </row>
    <row r="52" spans="2:13" s="56" customFormat="1" ht="35.25" customHeight="1" thickBot="1" x14ac:dyDescent="0.25">
      <c r="B52" s="58"/>
      <c r="C52" s="259"/>
      <c r="D52" s="350"/>
      <c r="E52" s="351"/>
      <c r="F52" s="351"/>
      <c r="G52" s="351"/>
      <c r="H52" s="351"/>
      <c r="I52" s="351"/>
      <c r="J52" s="351"/>
      <c r="K52" s="351"/>
      <c r="L52" s="352"/>
      <c r="M52" s="55"/>
    </row>
    <row r="53" spans="2:13" s="56" customFormat="1" x14ac:dyDescent="0.2">
      <c r="B53" s="98" t="s">
        <v>109</v>
      </c>
      <c r="C53" s="255"/>
      <c r="D53" s="356"/>
      <c r="E53" s="357"/>
      <c r="F53" s="357"/>
      <c r="G53" s="357"/>
      <c r="H53" s="357"/>
      <c r="I53" s="357"/>
      <c r="J53" s="357"/>
      <c r="K53" s="357"/>
      <c r="L53" s="358"/>
      <c r="M53" s="55"/>
    </row>
    <row r="54" spans="2:13" s="56" customFormat="1" x14ac:dyDescent="0.2">
      <c r="B54" s="103" t="s">
        <v>110</v>
      </c>
      <c r="C54" s="257"/>
      <c r="D54" s="353"/>
      <c r="E54" s="354"/>
      <c r="F54" s="354"/>
      <c r="G54" s="354"/>
      <c r="H54" s="354"/>
      <c r="I54" s="354"/>
      <c r="J54" s="354"/>
      <c r="K54" s="354"/>
      <c r="L54" s="355"/>
      <c r="M54" s="55"/>
    </row>
    <row r="55" spans="2:13" s="54" customFormat="1" ht="35.25" customHeight="1" x14ac:dyDescent="0.2">
      <c r="B55" s="58"/>
      <c r="C55" s="261"/>
      <c r="D55" s="350"/>
      <c r="E55" s="351"/>
      <c r="F55" s="351"/>
      <c r="G55" s="351"/>
      <c r="H55" s="351"/>
      <c r="I55" s="351"/>
      <c r="J55" s="351"/>
      <c r="K55" s="351"/>
      <c r="L55" s="352"/>
      <c r="M55" s="59"/>
    </row>
    <row r="56" spans="2:13" s="54" customFormat="1" ht="35.25" customHeight="1" x14ac:dyDescent="0.2">
      <c r="B56" s="58"/>
      <c r="C56" s="258"/>
      <c r="D56" s="350"/>
      <c r="E56" s="351"/>
      <c r="F56" s="351"/>
      <c r="G56" s="351"/>
      <c r="H56" s="351"/>
      <c r="I56" s="351"/>
      <c r="J56" s="351"/>
      <c r="K56" s="351"/>
      <c r="L56" s="352"/>
      <c r="M56" s="59"/>
    </row>
    <row r="57" spans="2:13" s="54" customFormat="1" ht="35.25" customHeight="1" x14ac:dyDescent="0.2">
      <c r="B57" s="58"/>
      <c r="C57" s="258"/>
      <c r="D57" s="350"/>
      <c r="E57" s="351"/>
      <c r="F57" s="351"/>
      <c r="G57" s="351"/>
      <c r="H57" s="351"/>
      <c r="I57" s="351"/>
      <c r="J57" s="351"/>
      <c r="K57" s="351"/>
      <c r="L57" s="352"/>
      <c r="M57" s="59"/>
    </row>
    <row r="58" spans="2:13" s="54" customFormat="1" ht="35.25" customHeight="1" x14ac:dyDescent="0.2">
      <c r="B58" s="58"/>
      <c r="C58" s="258"/>
      <c r="D58" s="350"/>
      <c r="E58" s="351"/>
      <c r="F58" s="351"/>
      <c r="G58" s="351"/>
      <c r="H58" s="351"/>
      <c r="I58" s="351"/>
      <c r="J58" s="351"/>
      <c r="K58" s="351"/>
      <c r="L58" s="352"/>
      <c r="M58" s="59"/>
    </row>
    <row r="59" spans="2:13" s="54" customFormat="1" ht="35.25" customHeight="1" x14ac:dyDescent="0.2">
      <c r="B59" s="58"/>
      <c r="C59" s="258"/>
      <c r="D59" s="350"/>
      <c r="E59" s="351"/>
      <c r="F59" s="351"/>
      <c r="G59" s="351"/>
      <c r="H59" s="351"/>
      <c r="I59" s="351"/>
      <c r="J59" s="351"/>
      <c r="K59" s="351"/>
      <c r="L59" s="352"/>
      <c r="M59" s="59"/>
    </row>
    <row r="60" spans="2:13" s="54" customFormat="1" ht="35.25" customHeight="1" x14ac:dyDescent="0.2">
      <c r="B60" s="58"/>
      <c r="C60" s="262"/>
      <c r="D60" s="350"/>
      <c r="E60" s="351"/>
      <c r="F60" s="351"/>
      <c r="G60" s="351"/>
      <c r="H60" s="351"/>
      <c r="I60" s="351"/>
      <c r="J60" s="351"/>
      <c r="K60" s="351"/>
      <c r="L60" s="352"/>
      <c r="M60" s="59"/>
    </row>
    <row r="61" spans="2:13" s="56" customFormat="1" x14ac:dyDescent="0.2">
      <c r="B61" s="103" t="s">
        <v>111</v>
      </c>
      <c r="C61" s="257"/>
      <c r="D61" s="353"/>
      <c r="E61" s="354"/>
      <c r="F61" s="354"/>
      <c r="G61" s="354"/>
      <c r="H61" s="354"/>
      <c r="I61" s="354"/>
      <c r="J61" s="354"/>
      <c r="K61" s="354"/>
      <c r="L61" s="355"/>
      <c r="M61" s="55"/>
    </row>
    <row r="62" spans="2:13" s="54" customFormat="1" ht="35.25" customHeight="1" x14ac:dyDescent="0.2">
      <c r="B62" s="58"/>
      <c r="C62" s="261"/>
      <c r="D62" s="350"/>
      <c r="E62" s="351"/>
      <c r="F62" s="351"/>
      <c r="G62" s="351"/>
      <c r="H62" s="351"/>
      <c r="I62" s="351"/>
      <c r="J62" s="351"/>
      <c r="K62" s="351"/>
      <c r="L62" s="352"/>
      <c r="M62" s="59"/>
    </row>
    <row r="63" spans="2:13" s="54" customFormat="1" ht="35.25" customHeight="1" x14ac:dyDescent="0.2">
      <c r="B63" s="58"/>
      <c r="C63" s="256"/>
      <c r="D63" s="350"/>
      <c r="E63" s="351"/>
      <c r="F63" s="351"/>
      <c r="G63" s="351"/>
      <c r="H63" s="351"/>
      <c r="I63" s="351"/>
      <c r="J63" s="351"/>
      <c r="K63" s="351"/>
      <c r="L63" s="352"/>
      <c r="M63" s="59"/>
    </row>
    <row r="64" spans="2:13" s="54" customFormat="1" ht="35.25" customHeight="1" x14ac:dyDescent="0.2">
      <c r="B64" s="58"/>
      <c r="C64" s="258"/>
      <c r="D64" s="350"/>
      <c r="E64" s="351"/>
      <c r="F64" s="351"/>
      <c r="G64" s="351"/>
      <c r="H64" s="351"/>
      <c r="I64" s="351"/>
      <c r="J64" s="351"/>
      <c r="K64" s="351"/>
      <c r="L64" s="352"/>
      <c r="M64" s="59"/>
    </row>
    <row r="65" spans="2:13" s="54" customFormat="1" ht="35.25" customHeight="1" x14ac:dyDescent="0.2">
      <c r="B65" s="58"/>
      <c r="C65" s="258"/>
      <c r="D65" s="350"/>
      <c r="E65" s="351"/>
      <c r="F65" s="351"/>
      <c r="G65" s="351"/>
      <c r="H65" s="351"/>
      <c r="I65" s="351"/>
      <c r="J65" s="351"/>
      <c r="K65" s="351"/>
      <c r="L65" s="352"/>
      <c r="M65" s="59"/>
    </row>
    <row r="66" spans="2:13" s="54" customFormat="1" ht="35.25" customHeight="1" x14ac:dyDescent="0.2">
      <c r="B66" s="58"/>
      <c r="C66" s="258"/>
      <c r="D66" s="350"/>
      <c r="E66" s="351"/>
      <c r="F66" s="351"/>
      <c r="G66" s="351"/>
      <c r="H66" s="351"/>
      <c r="I66" s="351"/>
      <c r="J66" s="351"/>
      <c r="K66" s="351"/>
      <c r="L66" s="352"/>
      <c r="M66" s="59"/>
    </row>
    <row r="67" spans="2:13" s="54" customFormat="1" ht="35.25" customHeight="1" x14ac:dyDescent="0.2">
      <c r="B67" s="58"/>
      <c r="C67" s="262"/>
      <c r="D67" s="350"/>
      <c r="E67" s="351"/>
      <c r="F67" s="351"/>
      <c r="G67" s="351"/>
      <c r="H67" s="351"/>
      <c r="I67" s="351"/>
      <c r="J67" s="351"/>
      <c r="K67" s="351"/>
      <c r="L67" s="352"/>
      <c r="M67" s="59"/>
    </row>
    <row r="68" spans="2:13" s="56" customFormat="1" x14ac:dyDescent="0.2">
      <c r="B68" s="103" t="s">
        <v>112</v>
      </c>
      <c r="C68" s="257"/>
      <c r="D68" s="353"/>
      <c r="E68" s="354"/>
      <c r="F68" s="354"/>
      <c r="G68" s="354"/>
      <c r="H68" s="354"/>
      <c r="I68" s="354"/>
      <c r="J68" s="354"/>
      <c r="K68" s="354"/>
      <c r="L68" s="355"/>
      <c r="M68" s="55"/>
    </row>
    <row r="69" spans="2:13" s="54" customFormat="1" ht="35.25" customHeight="1" x14ac:dyDescent="0.2">
      <c r="B69" s="58"/>
      <c r="C69" s="261"/>
      <c r="D69" s="350"/>
      <c r="E69" s="351"/>
      <c r="F69" s="351"/>
      <c r="G69" s="351"/>
      <c r="H69" s="351"/>
      <c r="I69" s="351"/>
      <c r="J69" s="351"/>
      <c r="K69" s="351"/>
      <c r="L69" s="352"/>
      <c r="M69" s="59"/>
    </row>
    <row r="70" spans="2:13" s="54" customFormat="1" ht="35.25" customHeight="1" x14ac:dyDescent="0.2">
      <c r="B70" s="58"/>
      <c r="C70" s="256"/>
      <c r="D70" s="350"/>
      <c r="E70" s="351"/>
      <c r="F70" s="351"/>
      <c r="G70" s="351"/>
      <c r="H70" s="351"/>
      <c r="I70" s="351"/>
      <c r="J70" s="351"/>
      <c r="K70" s="351"/>
      <c r="L70" s="352"/>
      <c r="M70" s="59"/>
    </row>
    <row r="71" spans="2:13" s="54" customFormat="1" ht="35.25" customHeight="1" x14ac:dyDescent="0.2">
      <c r="B71" s="58"/>
      <c r="C71" s="258"/>
      <c r="D71" s="350"/>
      <c r="E71" s="351"/>
      <c r="F71" s="351"/>
      <c r="G71" s="351"/>
      <c r="H71" s="351"/>
      <c r="I71" s="351"/>
      <c r="J71" s="351"/>
      <c r="K71" s="351"/>
      <c r="L71" s="352"/>
      <c r="M71" s="59"/>
    </row>
    <row r="72" spans="2:13" s="54" customFormat="1" ht="35.25" customHeight="1" x14ac:dyDescent="0.2">
      <c r="B72" s="58"/>
      <c r="C72" s="258"/>
      <c r="D72" s="350"/>
      <c r="E72" s="351"/>
      <c r="F72" s="351"/>
      <c r="G72" s="351"/>
      <c r="H72" s="351"/>
      <c r="I72" s="351"/>
      <c r="J72" s="351"/>
      <c r="K72" s="351"/>
      <c r="L72" s="352"/>
      <c r="M72" s="59"/>
    </row>
    <row r="73" spans="2:13" s="54" customFormat="1" ht="35.25" customHeight="1" x14ac:dyDescent="0.2">
      <c r="B73" s="58"/>
      <c r="C73" s="258"/>
      <c r="D73" s="350"/>
      <c r="E73" s="351"/>
      <c r="F73" s="351"/>
      <c r="G73" s="351"/>
      <c r="H73" s="351"/>
      <c r="I73" s="351"/>
      <c r="J73" s="351"/>
      <c r="K73" s="351"/>
      <c r="L73" s="352"/>
      <c r="M73" s="59"/>
    </row>
    <row r="74" spans="2:13" s="54" customFormat="1" ht="35.25" customHeight="1" x14ac:dyDescent="0.2">
      <c r="B74" s="58"/>
      <c r="C74" s="262"/>
      <c r="D74" s="350"/>
      <c r="E74" s="351"/>
      <c r="F74" s="351"/>
      <c r="G74" s="351"/>
      <c r="H74" s="351"/>
      <c r="I74" s="351"/>
      <c r="J74" s="351"/>
      <c r="K74" s="351"/>
      <c r="L74" s="352"/>
      <c r="M74" s="59"/>
    </row>
    <row r="75" spans="2:13" s="56" customFormat="1" x14ac:dyDescent="0.2">
      <c r="B75" s="103" t="s">
        <v>130</v>
      </c>
      <c r="C75" s="257"/>
      <c r="D75" s="353"/>
      <c r="E75" s="354"/>
      <c r="F75" s="354"/>
      <c r="G75" s="354"/>
      <c r="H75" s="354"/>
      <c r="I75" s="354"/>
      <c r="J75" s="354"/>
      <c r="K75" s="354"/>
      <c r="L75" s="355"/>
      <c r="M75" s="55"/>
    </row>
    <row r="76" spans="2:13" s="54" customFormat="1" ht="35.25" customHeight="1" x14ac:dyDescent="0.2">
      <c r="B76" s="58" t="s">
        <v>160</v>
      </c>
      <c r="C76" s="261"/>
      <c r="D76" s="350" t="s">
        <v>162</v>
      </c>
      <c r="E76" s="351"/>
      <c r="F76" s="351"/>
      <c r="G76" s="351"/>
      <c r="H76" s="351"/>
      <c r="I76" s="351"/>
      <c r="J76" s="351"/>
      <c r="K76" s="351"/>
      <c r="L76" s="352"/>
      <c r="M76" s="59"/>
    </row>
    <row r="77" spans="2:13" s="54" customFormat="1" ht="35.25" customHeight="1" x14ac:dyDescent="0.2">
      <c r="B77" s="58"/>
      <c r="C77" s="256"/>
      <c r="D77" s="350"/>
      <c r="E77" s="351"/>
      <c r="F77" s="351"/>
      <c r="G77" s="351"/>
      <c r="H77" s="351"/>
      <c r="I77" s="351"/>
      <c r="J77" s="351"/>
      <c r="K77" s="351"/>
      <c r="L77" s="352"/>
      <c r="M77" s="59"/>
    </row>
    <row r="78" spans="2:13" s="54" customFormat="1" ht="35.25" customHeight="1" x14ac:dyDescent="0.2">
      <c r="B78" s="58"/>
      <c r="C78" s="258"/>
      <c r="D78" s="350"/>
      <c r="E78" s="351"/>
      <c r="F78" s="351"/>
      <c r="G78" s="351"/>
      <c r="H78" s="351"/>
      <c r="I78" s="351"/>
      <c r="J78" s="351"/>
      <c r="K78" s="351"/>
      <c r="L78" s="352"/>
      <c r="M78" s="59"/>
    </row>
    <row r="79" spans="2:13" s="54" customFormat="1" ht="35.25" customHeight="1" x14ac:dyDescent="0.2">
      <c r="B79" s="58"/>
      <c r="C79" s="258"/>
      <c r="D79" s="350"/>
      <c r="E79" s="351"/>
      <c r="F79" s="351"/>
      <c r="G79" s="351"/>
      <c r="H79" s="351"/>
      <c r="I79" s="351"/>
      <c r="J79" s="351"/>
      <c r="K79" s="351"/>
      <c r="L79" s="352"/>
      <c r="M79" s="59"/>
    </row>
    <row r="80" spans="2:13" s="54" customFormat="1" ht="35.25" customHeight="1" x14ac:dyDescent="0.2">
      <c r="B80" s="58"/>
      <c r="C80" s="258"/>
      <c r="D80" s="350"/>
      <c r="E80" s="351"/>
      <c r="F80" s="351"/>
      <c r="G80" s="351"/>
      <c r="H80" s="351"/>
      <c r="I80" s="351"/>
      <c r="J80" s="351"/>
      <c r="K80" s="351"/>
      <c r="L80" s="352"/>
      <c r="M80" s="59"/>
    </row>
    <row r="81" spans="2:13" s="54" customFormat="1" ht="35.25" customHeight="1" thickBot="1" x14ac:dyDescent="0.25">
      <c r="B81" s="58"/>
      <c r="C81" s="263"/>
      <c r="D81" s="350"/>
      <c r="E81" s="351"/>
      <c r="F81" s="351"/>
      <c r="G81" s="351"/>
      <c r="H81" s="351"/>
      <c r="I81" s="351"/>
      <c r="J81" s="351"/>
      <c r="K81" s="351"/>
      <c r="L81" s="352"/>
      <c r="M81" s="59"/>
    </row>
    <row r="82" spans="2:13" s="56" customFormat="1" x14ac:dyDescent="0.2"/>
    <row r="83" spans="2:13" s="56" customFormat="1" x14ac:dyDescent="0.2">
      <c r="B83" s="51" t="s">
        <v>61</v>
      </c>
      <c r="C83" s="51"/>
    </row>
    <row r="84" spans="2:13" s="56" customFormat="1" x14ac:dyDescent="0.2">
      <c r="B84" s="318" t="s">
        <v>143</v>
      </c>
      <c r="C84" s="318"/>
    </row>
    <row r="85" spans="2:13" s="56" customFormat="1" x14ac:dyDescent="0.2">
      <c r="B85" s="51" t="s">
        <v>71</v>
      </c>
      <c r="C85" s="104"/>
    </row>
    <row r="86" spans="2:13" s="56" customFormat="1" x14ac:dyDescent="0.2">
      <c r="B86" s="51" t="s">
        <v>66</v>
      </c>
      <c r="C86" s="104"/>
    </row>
    <row r="87" spans="2:13" s="56" customFormat="1" x14ac:dyDescent="0.2">
      <c r="B87" s="318" t="s">
        <v>102</v>
      </c>
      <c r="C87" s="318"/>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77" zoomScaleNormal="77" workbookViewId="0">
      <pane xSplit="4" topLeftCell="M1" activePane="topRight" state="frozen"/>
      <selection pane="topRight" activeCell="AA27" sqref="AA27"/>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70" t="s">
        <v>62</v>
      </c>
      <c r="G2" s="370"/>
      <c r="H2" s="150"/>
      <c r="I2" s="343" t="s">
        <v>62</v>
      </c>
      <c r="J2" s="343"/>
      <c r="K2" s="343" t="s">
        <v>62</v>
      </c>
      <c r="L2" s="343"/>
      <c r="M2" s="343"/>
      <c r="N2" s="343"/>
      <c r="Q2" s="156"/>
      <c r="R2" s="343" t="s">
        <v>62</v>
      </c>
      <c r="S2" s="343"/>
      <c r="T2" s="150"/>
      <c r="U2" s="343" t="s">
        <v>62</v>
      </c>
      <c r="V2" s="343"/>
      <c r="W2" s="343" t="s">
        <v>62</v>
      </c>
      <c r="X2" s="343"/>
      <c r="Y2" s="343"/>
      <c r="Z2" s="343"/>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3">
        <f>'Cover Page'!C7</f>
        <v>0</v>
      </c>
      <c r="C6" s="320"/>
      <c r="D6" s="320"/>
      <c r="E6" s="299"/>
      <c r="F6" s="369" t="s">
        <v>128</v>
      </c>
      <c r="G6" s="359"/>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59"/>
      <c r="G7" s="359"/>
      <c r="H7" s="147"/>
      <c r="I7" s="147"/>
      <c r="J7" s="147"/>
      <c r="K7" s="136"/>
      <c r="L7" s="136"/>
      <c r="M7" s="136"/>
      <c r="N7" s="147"/>
      <c r="O7" s="149"/>
      <c r="P7" s="147"/>
      <c r="Q7" s="177"/>
      <c r="R7" s="147"/>
      <c r="S7" s="147"/>
      <c r="T7" s="147"/>
      <c r="U7" s="9"/>
      <c r="V7" s="147"/>
      <c r="W7" s="136"/>
      <c r="X7" s="136"/>
      <c r="Y7" s="136"/>
      <c r="Z7" s="147"/>
      <c r="AA7" s="149"/>
      <c r="AB7" s="147"/>
    </row>
    <row r="8" spans="2:28" x14ac:dyDescent="0.2">
      <c r="B8" s="321" t="str">
        <f>'Cover Page'!C8</f>
        <v>Dentegra Insurance Company</v>
      </c>
      <c r="C8" s="320"/>
      <c r="D8" s="320"/>
      <c r="E8" s="299"/>
      <c r="F8" s="359"/>
      <c r="G8" s="359"/>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59"/>
      <c r="G9" s="359"/>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21">
        <f>'Cover Page'!C9</f>
        <v>0</v>
      </c>
      <c r="C10" s="320"/>
      <c r="D10" s="320"/>
      <c r="E10" s="299"/>
      <c r="F10" s="359"/>
      <c r="G10" s="359"/>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21" t="str">
        <f>'Cover Page'!C6</f>
        <v>2018</v>
      </c>
      <c r="C12" s="320"/>
      <c r="D12" s="320"/>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73" t="s">
        <v>33</v>
      </c>
      <c r="F15" s="374"/>
      <c r="G15" s="374"/>
      <c r="H15" s="374"/>
      <c r="I15" s="374"/>
      <c r="J15" s="374"/>
      <c r="K15" s="374"/>
      <c r="L15" s="374"/>
      <c r="M15" s="374"/>
      <c r="N15" s="374"/>
      <c r="O15" s="374"/>
      <c r="P15" s="375"/>
      <c r="Q15" s="373" t="s">
        <v>33</v>
      </c>
      <c r="R15" s="374"/>
      <c r="S15" s="374"/>
      <c r="T15" s="374"/>
      <c r="U15" s="374"/>
      <c r="V15" s="374"/>
      <c r="W15" s="374"/>
      <c r="X15" s="374"/>
      <c r="Y15" s="374"/>
      <c r="Z15" s="374"/>
      <c r="AA15" s="374"/>
      <c r="AB15" s="375"/>
    </row>
    <row r="16" spans="2:28" ht="13.5" thickBot="1" x14ac:dyDescent="0.25">
      <c r="B16" s="3"/>
      <c r="C16" s="3"/>
      <c r="D16" s="3"/>
      <c r="E16" s="380" t="s">
        <v>107</v>
      </c>
      <c r="F16" s="381"/>
      <c r="G16" s="381"/>
      <c r="H16" s="381"/>
      <c r="I16" s="381"/>
      <c r="J16" s="381"/>
      <c r="K16" s="381"/>
      <c r="L16" s="381"/>
      <c r="M16" s="381"/>
      <c r="N16" s="381"/>
      <c r="O16" s="381"/>
      <c r="P16" s="382"/>
      <c r="Q16" s="380" t="s">
        <v>108</v>
      </c>
      <c r="R16" s="381"/>
      <c r="S16" s="381"/>
      <c r="T16" s="381"/>
      <c r="U16" s="381"/>
      <c r="V16" s="381"/>
      <c r="W16" s="381"/>
      <c r="X16" s="381"/>
      <c r="Y16" s="381"/>
      <c r="Z16" s="381"/>
      <c r="AA16" s="381"/>
      <c r="AB16" s="382"/>
    </row>
    <row r="17" spans="1:28" ht="13.5" thickBot="1" x14ac:dyDescent="0.25">
      <c r="B17" s="3"/>
      <c r="C17" s="3"/>
      <c r="D17" s="3"/>
      <c r="E17" s="376" t="s">
        <v>8</v>
      </c>
      <c r="F17" s="345"/>
      <c r="G17" s="345"/>
      <c r="H17" s="345"/>
      <c r="I17" s="376" t="s">
        <v>9</v>
      </c>
      <c r="J17" s="345"/>
      <c r="K17" s="345"/>
      <c r="L17" s="345"/>
      <c r="M17" s="377" t="s">
        <v>10</v>
      </c>
      <c r="N17" s="378"/>
      <c r="O17" s="378"/>
      <c r="P17" s="379"/>
      <c r="Q17" s="376" t="s">
        <v>8</v>
      </c>
      <c r="R17" s="345"/>
      <c r="S17" s="345"/>
      <c r="T17" s="345"/>
      <c r="U17" s="376" t="s">
        <v>9</v>
      </c>
      <c r="V17" s="345"/>
      <c r="W17" s="345"/>
      <c r="X17" s="345"/>
      <c r="Y17" s="377" t="s">
        <v>10</v>
      </c>
      <c r="Z17" s="378"/>
      <c r="AA17" s="378"/>
      <c r="AB17" s="379"/>
    </row>
    <row r="18" spans="1:28" ht="36" customHeight="1" thickBot="1" x14ac:dyDescent="0.25">
      <c r="A18" s="151"/>
      <c r="B18" s="324" t="s">
        <v>70</v>
      </c>
      <c r="C18" s="325"/>
      <c r="D18" s="325"/>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71"/>
      <c r="C19" s="372"/>
      <c r="D19" s="372"/>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c r="Z21" s="53"/>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v>70678</v>
      </c>
      <c r="R22" s="68">
        <v>81641</v>
      </c>
      <c r="S22" s="76">
        <f>'Pt 1 Summary of Data'!L24</f>
        <v>44845</v>
      </c>
      <c r="T22" s="77">
        <f>SUM(Q22:S22)</f>
        <v>197164</v>
      </c>
      <c r="U22" s="303"/>
      <c r="V22" s="68"/>
      <c r="W22" s="76">
        <f>'Pt 1 Summary of Data'!N24</f>
        <v>0</v>
      </c>
      <c r="X22" s="77">
        <f>SUM(U22:W22)</f>
        <v>0</v>
      </c>
      <c r="Y22" s="303">
        <v>25599483</v>
      </c>
      <c r="Z22" s="68">
        <v>25669742</v>
      </c>
      <c r="AA22" s="76">
        <f>'Pt 1 Summary of Data'!P24</f>
        <v>26073771</v>
      </c>
      <c r="AB22" s="77">
        <f>SUM(Y22:AA22)</f>
        <v>77342996</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70678</v>
      </c>
      <c r="R23" s="78">
        <f>SUM(R$22:R$22)</f>
        <v>81641</v>
      </c>
      <c r="S23" s="78">
        <f>SUM(S$22:S$22)</f>
        <v>44845</v>
      </c>
      <c r="T23" s="77">
        <f>SUM(Q23:S23)</f>
        <v>197164</v>
      </c>
      <c r="U23" s="78">
        <f>SUM(U$22:U$22)</f>
        <v>0</v>
      </c>
      <c r="V23" s="78">
        <f>SUM(V$22:V$22)</f>
        <v>0</v>
      </c>
      <c r="W23" s="78">
        <f>SUM(W$22:W$22)</f>
        <v>0</v>
      </c>
      <c r="X23" s="77">
        <f>SUM(U23:W23)</f>
        <v>0</v>
      </c>
      <c r="Y23" s="78">
        <f>SUM(Y$22:Y$22)</f>
        <v>25599483</v>
      </c>
      <c r="Z23" s="78">
        <f>SUM(Z$22:Z$22)</f>
        <v>25669742</v>
      </c>
      <c r="AA23" s="78">
        <f>SUM(AA$22:AA$22)</f>
        <v>26073771</v>
      </c>
      <c r="AB23" s="77">
        <f>SUM(Y23:AA23)</f>
        <v>77342996</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v>60629</v>
      </c>
      <c r="R26" s="68">
        <v>61680</v>
      </c>
      <c r="S26" s="79">
        <f>'Pt 1 Summary of Data'!L21</f>
        <v>44697</v>
      </c>
      <c r="T26" s="77">
        <f>SUM(Q26:S26)</f>
        <v>167006</v>
      </c>
      <c r="U26" s="197"/>
      <c r="V26" s="68"/>
      <c r="W26" s="79">
        <f>'Pt 1 Summary of Data'!N21</f>
        <v>0</v>
      </c>
      <c r="X26" s="77">
        <f>SUM(U26:W26)</f>
        <v>0</v>
      </c>
      <c r="Y26" s="197">
        <v>40325628</v>
      </c>
      <c r="Z26" s="68">
        <v>42609077</v>
      </c>
      <c r="AA26" s="79">
        <f>'Pt 1 Summary of Data'!P21</f>
        <v>44143343</v>
      </c>
      <c r="AB26" s="77">
        <f>SUM(Y26:AA26)</f>
        <v>127078048</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v>2910</v>
      </c>
      <c r="R27" s="68">
        <v>3950</v>
      </c>
      <c r="S27" s="79">
        <f>'Pt 1 Summary of Data'!L35</f>
        <v>2190</v>
      </c>
      <c r="T27" s="77">
        <f>SUM(Q27:S27)</f>
        <v>9050</v>
      </c>
      <c r="U27" s="197"/>
      <c r="V27" s="68"/>
      <c r="W27" s="79">
        <f>'Pt 1 Summary of Data'!N35</f>
        <v>0</v>
      </c>
      <c r="X27" s="77">
        <f>SUM(U27:W27)</f>
        <v>0</v>
      </c>
      <c r="Y27" s="197">
        <v>1511971</v>
      </c>
      <c r="Z27" s="68">
        <v>1814434</v>
      </c>
      <c r="AA27" s="79">
        <f>'Pt 1 Summary of Data'!P35</f>
        <v>1804303</v>
      </c>
      <c r="AB27" s="77">
        <f>SUM(Y27:AA27)</f>
        <v>5130708</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57719</v>
      </c>
      <c r="R28" s="79">
        <f t="shared" si="0"/>
        <v>57730</v>
      </c>
      <c r="S28" s="79">
        <f t="shared" si="0"/>
        <v>42507</v>
      </c>
      <c r="T28" s="70">
        <f>T$26-T$27</f>
        <v>157956</v>
      </c>
      <c r="U28" s="79">
        <f t="shared" si="0"/>
        <v>0</v>
      </c>
      <c r="V28" s="79">
        <f t="shared" si="0"/>
        <v>0</v>
      </c>
      <c r="W28" s="79">
        <f t="shared" si="0"/>
        <v>0</v>
      </c>
      <c r="X28" s="70">
        <f>X$26-X$27</f>
        <v>0</v>
      </c>
      <c r="Y28" s="79">
        <f t="shared" si="0"/>
        <v>38813657</v>
      </c>
      <c r="Z28" s="79">
        <f t="shared" si="0"/>
        <v>40794643</v>
      </c>
      <c r="AA28" s="79">
        <f t="shared" si="0"/>
        <v>42339040</v>
      </c>
      <c r="AB28" s="70">
        <f>AB$26-AB$27</f>
        <v>121947340</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121.58333333333333</v>
      </c>
      <c r="T30" s="139">
        <f>SUM(Q30:S30)</f>
        <v>121.58333333333333</v>
      </c>
      <c r="U30" s="285"/>
      <c r="V30" s="284"/>
      <c r="W30" s="140">
        <f>'Pt 1 Summary of Data'!N49</f>
        <v>0</v>
      </c>
      <c r="X30" s="139">
        <f>SUM(U30:W30)</f>
        <v>0</v>
      </c>
      <c r="Y30" s="285"/>
      <c r="Z30" s="284"/>
      <c r="AA30" s="140">
        <f>'Pt 1 Summary of Data'!P49</f>
        <v>57109.666666666664</v>
      </c>
      <c r="AB30" s="139">
        <f>SUM(Y30:AA30)</f>
        <v>57109.666666666664</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3" t="s">
        <v>139</v>
      </c>
      <c r="D32" s="384"/>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t="str">
        <f>IF(X30&lt;1000,"Not Required to Calculate",X23/X28)</f>
        <v>Not Required to Calculate</v>
      </c>
      <c r="Y33" s="250"/>
      <c r="Z33" s="251"/>
      <c r="AA33" s="251"/>
      <c r="AB33" s="300">
        <f>IF(AB30&lt;1000,"Not Required to Calculate",AB23/AB28)</f>
        <v>0.6342327434120334</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c r="AA37" s="149"/>
      <c r="AB37" s="149"/>
    </row>
    <row r="38" spans="2:28" x14ac:dyDescent="0.2">
      <c r="C38" s="51"/>
      <c r="D38" s="318" t="s">
        <v>143</v>
      </c>
      <c r="E38" s="318"/>
    </row>
    <row r="39" spans="2:28" x14ac:dyDescent="0.2">
      <c r="C39" s="51"/>
      <c r="D39" s="51" t="s">
        <v>71</v>
      </c>
      <c r="E39" s="50"/>
      <c r="Q39" s="136"/>
    </row>
    <row r="40" spans="2:28" x14ac:dyDescent="0.2">
      <c r="C40" s="51"/>
      <c r="D40" s="51" t="s">
        <v>66</v>
      </c>
      <c r="E40" s="50"/>
      <c r="G40" s="3"/>
      <c r="Q40" s="135"/>
    </row>
    <row r="41" spans="2:28" x14ac:dyDescent="0.2">
      <c r="C41" s="128"/>
      <c r="D41" s="318" t="s">
        <v>102</v>
      </c>
      <c r="E41" s="318"/>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31" fitToHeight="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zoomScaleNormal="100" workbookViewId="0">
      <selection activeCell="F54" sqref="A1:F54"/>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0" t="s">
        <v>129</v>
      </c>
      <c r="E7" s="410"/>
    </row>
    <row r="8" spans="2:5" s="7" customFormat="1" x14ac:dyDescent="0.2">
      <c r="B8" s="83" t="str">
        <f>'Cover Page'!C8</f>
        <v>Dentegra Insurance Company</v>
      </c>
      <c r="D8" s="410"/>
      <c r="E8" s="410"/>
    </row>
    <row r="9" spans="2:5" s="7" customFormat="1" x14ac:dyDescent="0.2">
      <c r="B9" s="61" t="s">
        <v>91</v>
      </c>
      <c r="D9" s="410"/>
      <c r="E9" s="410"/>
    </row>
    <row r="10" spans="2:5" s="7" customFormat="1" x14ac:dyDescent="0.2">
      <c r="B10" s="83">
        <f>'Cover Page'!C9</f>
        <v>0</v>
      </c>
      <c r="D10" s="410"/>
      <c r="E10" s="410"/>
    </row>
    <row r="11" spans="2:5" s="7" customFormat="1" x14ac:dyDescent="0.2">
      <c r="B11" s="61" t="s">
        <v>86</v>
      </c>
    </row>
    <row r="12" spans="2:5" s="7" customFormat="1" x14ac:dyDescent="0.2">
      <c r="B12" s="87" t="str">
        <f>'Cover Page'!C6</f>
        <v>2018</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85" t="s">
        <v>140</v>
      </c>
      <c r="C17" s="385"/>
      <c r="D17" s="385"/>
      <c r="E17" s="67">
        <v>2.35</v>
      </c>
    </row>
    <row r="18" spans="2:5" ht="38.25" customHeight="1" x14ac:dyDescent="0.2">
      <c r="B18" s="411" t="s">
        <v>141</v>
      </c>
      <c r="C18" s="412"/>
      <c r="D18" s="413"/>
      <c r="E18" s="414"/>
    </row>
    <row r="19" spans="2:5" x14ac:dyDescent="0.2">
      <c r="B19" s="392" t="s">
        <v>97</v>
      </c>
      <c r="C19" s="393"/>
      <c r="D19" s="393"/>
      <c r="E19" s="394"/>
    </row>
    <row r="20" spans="2:5" x14ac:dyDescent="0.2">
      <c r="B20" s="389" t="s">
        <v>98</v>
      </c>
      <c r="C20" s="390"/>
      <c r="D20" s="390"/>
      <c r="E20" s="391"/>
    </row>
    <row r="21" spans="2:5" x14ac:dyDescent="0.2">
      <c r="B21" s="386"/>
      <c r="C21" s="387"/>
      <c r="D21" s="387"/>
      <c r="E21" s="388"/>
    </row>
    <row r="22" spans="2:5" x14ac:dyDescent="0.2">
      <c r="B22" s="386"/>
      <c r="C22" s="387"/>
      <c r="D22" s="387"/>
      <c r="E22" s="388"/>
    </row>
    <row r="23" spans="2:5" x14ac:dyDescent="0.2">
      <c r="B23" s="386"/>
      <c r="C23" s="387"/>
      <c r="D23" s="387"/>
      <c r="E23" s="388"/>
    </row>
    <row r="24" spans="2:5" x14ac:dyDescent="0.2">
      <c r="B24" s="386"/>
      <c r="C24" s="387"/>
      <c r="D24" s="387"/>
      <c r="E24" s="388"/>
    </row>
    <row r="25" spans="2:5" x14ac:dyDescent="0.2">
      <c r="B25" s="386"/>
      <c r="C25" s="387"/>
      <c r="D25" s="387"/>
      <c r="E25" s="388"/>
    </row>
    <row r="26" spans="2:5" x14ac:dyDescent="0.2">
      <c r="B26" s="386"/>
      <c r="C26" s="387"/>
      <c r="D26" s="387"/>
      <c r="E26" s="388"/>
    </row>
    <row r="27" spans="2:5" x14ac:dyDescent="0.2">
      <c r="B27" s="386"/>
      <c r="C27" s="387"/>
      <c r="D27" s="387"/>
      <c r="E27" s="388"/>
    </row>
    <row r="28" spans="2:5" x14ac:dyDescent="0.2">
      <c r="B28" s="386"/>
      <c r="C28" s="387"/>
      <c r="D28" s="387"/>
      <c r="E28" s="388"/>
    </row>
    <row r="29" spans="2:5" x14ac:dyDescent="0.2">
      <c r="B29" s="386"/>
      <c r="C29" s="387"/>
      <c r="D29" s="387"/>
      <c r="E29" s="388"/>
    </row>
    <row r="30" spans="2:5" x14ac:dyDescent="0.2">
      <c r="B30" s="386"/>
      <c r="C30" s="387"/>
      <c r="D30" s="387"/>
      <c r="E30" s="388"/>
    </row>
    <row r="31" spans="2:5" x14ac:dyDescent="0.2">
      <c r="B31" s="400"/>
      <c r="C31" s="401"/>
      <c r="D31" s="401"/>
      <c r="E31" s="402"/>
    </row>
    <row r="32" spans="2:5" ht="39.75" customHeight="1" x14ac:dyDescent="0.2">
      <c r="B32" s="397" t="s">
        <v>142</v>
      </c>
      <c r="C32" s="398"/>
      <c r="D32" s="398"/>
      <c r="E32" s="399"/>
    </row>
    <row r="33" spans="2:5" ht="26.25" customHeight="1" x14ac:dyDescent="0.2">
      <c r="B33" s="395" t="s">
        <v>96</v>
      </c>
      <c r="C33" s="396"/>
      <c r="D33" s="415" t="s">
        <v>122</v>
      </c>
      <c r="E33" s="416"/>
    </row>
    <row r="34" spans="2:5" x14ac:dyDescent="0.2">
      <c r="B34" s="405"/>
      <c r="C34" s="406"/>
      <c r="D34" s="403"/>
      <c r="E34" s="404"/>
    </row>
    <row r="35" spans="2:5" x14ac:dyDescent="0.2">
      <c r="B35" s="405"/>
      <c r="C35" s="406"/>
      <c r="D35" s="403"/>
      <c r="E35" s="404"/>
    </row>
    <row r="36" spans="2:5" x14ac:dyDescent="0.2">
      <c r="B36" s="405"/>
      <c r="C36" s="406"/>
      <c r="D36" s="403"/>
      <c r="E36" s="404"/>
    </row>
    <row r="37" spans="2:5" x14ac:dyDescent="0.2">
      <c r="B37" s="405"/>
      <c r="C37" s="406"/>
      <c r="D37" s="403"/>
      <c r="E37" s="404"/>
    </row>
    <row r="38" spans="2:5" x14ac:dyDescent="0.2">
      <c r="B38" s="405"/>
      <c r="C38" s="406"/>
      <c r="D38" s="403"/>
      <c r="E38" s="404"/>
    </row>
    <row r="39" spans="2:5" x14ac:dyDescent="0.2">
      <c r="B39" s="405"/>
      <c r="C39" s="406"/>
      <c r="D39" s="403"/>
      <c r="E39" s="404"/>
    </row>
    <row r="40" spans="2:5" x14ac:dyDescent="0.2">
      <c r="B40" s="405"/>
      <c r="C40" s="406"/>
      <c r="D40" s="403"/>
      <c r="E40" s="404"/>
    </row>
    <row r="41" spans="2:5" x14ac:dyDescent="0.2">
      <c r="B41" s="405"/>
      <c r="C41" s="406"/>
      <c r="D41" s="403"/>
      <c r="E41" s="404"/>
    </row>
    <row r="42" spans="2:5" x14ac:dyDescent="0.2">
      <c r="B42" s="405"/>
      <c r="C42" s="406"/>
      <c r="D42" s="403"/>
      <c r="E42" s="404"/>
    </row>
    <row r="43" spans="2:5" x14ac:dyDescent="0.2">
      <c r="B43" s="405"/>
      <c r="C43" s="406"/>
      <c r="D43" s="403"/>
      <c r="E43" s="404"/>
    </row>
    <row r="44" spans="2:5" ht="13.5" thickBot="1" x14ac:dyDescent="0.25">
      <c r="B44" s="407"/>
      <c r="C44" s="408"/>
      <c r="D44" s="408"/>
      <c r="E44" s="409"/>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1"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B18" sqref="B18:K23"/>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6" t="s">
        <v>92</v>
      </c>
      <c r="H6" s="426"/>
      <c r="I6" s="426"/>
    </row>
    <row r="7" spans="2:9" x14ac:dyDescent="0.2">
      <c r="B7" s="60" t="s">
        <v>89</v>
      </c>
      <c r="G7" s="426"/>
      <c r="H7" s="426"/>
      <c r="I7" s="426"/>
    </row>
    <row r="8" spans="2:9" x14ac:dyDescent="0.2">
      <c r="B8" s="83" t="str">
        <f>'Cover Page'!C8</f>
        <v>Dentegra Insurance Company</v>
      </c>
      <c r="G8" s="426"/>
      <c r="H8" s="426"/>
      <c r="I8" s="426"/>
    </row>
    <row r="9" spans="2:9" x14ac:dyDescent="0.2">
      <c r="B9" s="61" t="s">
        <v>91</v>
      </c>
      <c r="G9" s="426"/>
      <c r="H9" s="426"/>
      <c r="I9" s="426"/>
    </row>
    <row r="10" spans="2:9" x14ac:dyDescent="0.2">
      <c r="B10" s="83">
        <f>'Cover Page'!C9</f>
        <v>0</v>
      </c>
      <c r="G10" s="426"/>
      <c r="H10" s="426"/>
      <c r="I10" s="426"/>
    </row>
    <row r="11" spans="2:9" x14ac:dyDescent="0.2">
      <c r="B11" s="61" t="s">
        <v>86</v>
      </c>
    </row>
    <row r="12" spans="2:9" x14ac:dyDescent="0.2">
      <c r="B12" s="87" t="str">
        <f>'Cover Page'!C6</f>
        <v>2018</v>
      </c>
    </row>
    <row r="13" spans="2:9" x14ac:dyDescent="0.2">
      <c r="B13" s="134"/>
    </row>
    <row r="17" spans="2:11" ht="13.5" thickBot="1" x14ac:dyDescent="0.25">
      <c r="B17" s="131" t="s">
        <v>93</v>
      </c>
    </row>
    <row r="18" spans="2:11" x14ac:dyDescent="0.2">
      <c r="B18" s="417" t="s">
        <v>147</v>
      </c>
      <c r="C18" s="418"/>
      <c r="D18" s="418"/>
      <c r="E18" s="418"/>
      <c r="F18" s="418"/>
      <c r="G18" s="418"/>
      <c r="H18" s="418"/>
      <c r="I18" s="418"/>
      <c r="J18" s="418"/>
      <c r="K18" s="419"/>
    </row>
    <row r="19" spans="2:11" x14ac:dyDescent="0.2">
      <c r="B19" s="420"/>
      <c r="C19" s="421"/>
      <c r="D19" s="421"/>
      <c r="E19" s="421"/>
      <c r="F19" s="421"/>
      <c r="G19" s="421"/>
      <c r="H19" s="421"/>
      <c r="I19" s="421"/>
      <c r="J19" s="421"/>
      <c r="K19" s="422"/>
    </row>
    <row r="20" spans="2:11" x14ac:dyDescent="0.2">
      <c r="B20" s="420"/>
      <c r="C20" s="421"/>
      <c r="D20" s="421"/>
      <c r="E20" s="421"/>
      <c r="F20" s="421"/>
      <c r="G20" s="421"/>
      <c r="H20" s="421"/>
      <c r="I20" s="421"/>
      <c r="J20" s="421"/>
      <c r="K20" s="422"/>
    </row>
    <row r="21" spans="2:11" x14ac:dyDescent="0.2">
      <c r="B21" s="420"/>
      <c r="C21" s="421"/>
      <c r="D21" s="421"/>
      <c r="E21" s="421"/>
      <c r="F21" s="421"/>
      <c r="G21" s="421"/>
      <c r="H21" s="421"/>
      <c r="I21" s="421"/>
      <c r="J21" s="421"/>
      <c r="K21" s="422"/>
    </row>
    <row r="22" spans="2:11" x14ac:dyDescent="0.2">
      <c r="B22" s="420"/>
      <c r="C22" s="421"/>
      <c r="D22" s="421"/>
      <c r="E22" s="421"/>
      <c r="F22" s="421"/>
      <c r="G22" s="421"/>
      <c r="H22" s="421"/>
      <c r="I22" s="421"/>
      <c r="J22" s="421"/>
      <c r="K22" s="422"/>
    </row>
    <row r="23" spans="2:11" ht="13.5" thickBot="1" x14ac:dyDescent="0.25">
      <c r="B23" s="423"/>
      <c r="C23" s="424"/>
      <c r="D23" s="424"/>
      <c r="E23" s="424"/>
      <c r="F23" s="424"/>
      <c r="G23" s="424"/>
      <c r="H23" s="424"/>
      <c r="I23" s="424"/>
      <c r="J23" s="424"/>
      <c r="K23" s="425"/>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scale="91"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Dentegra Insurance Company 2018 Dental MLR Report</dc:title>
  <dc:creator/>
  <cp:lastModifiedBy/>
  <dcterms:created xsi:type="dcterms:W3CDTF">2014-04-29T18:43:25Z</dcterms:created>
  <dcterms:modified xsi:type="dcterms:W3CDTF">2019-08-12T21:48:13Z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