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filterPrivacy="1" codeName="ThisWorkbook" defaultThemeVersion="124226"/>
  <xr:revisionPtr revIDLastSave="0" documentId="14_{23CA4865-9D64-40BC-B0EC-BE8190A45A5D}" xr6:coauthVersionLast="44" xr6:coauthVersionMax="44" xr10:uidLastSave="{00000000-0000-0000-0000-000000000000}"/>
  <bookViews>
    <workbookView xWindow="-60" yWindow="-60" windowWidth="28920" windowHeight="17460" tabRatio="646" activeTab="1"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AB33"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T33" i="10" l="1"/>
  <c r="T27" i="10"/>
  <c r="T28" i="10" s="1"/>
  <c r="S28" i="10"/>
  <c r="X33" i="10"/>
  <c r="AA28" i="10"/>
  <c r="K28" i="10"/>
  <c r="G28" i="10"/>
  <c r="L33" i="10"/>
  <c r="P33" i="10"/>
  <c r="H33" i="10"/>
  <c r="O28" i="10"/>
</calcChain>
</file>

<file path=xl/sharedStrings.xml><?xml version="1.0" encoding="utf-8"?>
<sst xmlns="http://schemas.openxmlformats.org/spreadsheetml/2006/main" count="311" uniqueCount="171">
  <si>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</si>
  <si>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</si>
  <si>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</si>
  <si>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</si>
  <si>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</si>
  <si>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</si>
  <si>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</si>
  <si>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</si>
  <si>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</si>
  <si>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</si>
  <si>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</si>
  <si>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</si>
  <si>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</si>
  <si>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</si>
  <si>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</si>
  <si>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</si>
  <si>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</si>
  <si>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</si>
  <si>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</si>
  <si>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</si>
  <si>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</si>
  <si>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</si>
  <si>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</si>
  <si>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</si>
  <si>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</si>
  <si>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</si>
  <si>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</si>
  <si>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</si>
  <si>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</si>
  <si>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</si>
  <si>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</si>
  <si>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</si>
  <si>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</si>
  <si>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</si>
  <si>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</si>
  <si>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</si>
  <si>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</si>
  <si>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</si>
  <si>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</si>
  <si>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</si>
  <si>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</si>
  <si>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</si>
  <si>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</si>
  <si>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</si>
  <si>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</si>
  <si>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</si>
  <si>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</si>
  <si>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</si>
  <si>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</si>
  <si>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</si>
  <si>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</si>
  <si>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</si>
  <si>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</si>
  <si>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</si>
  <si>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</si>
  <si>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</si>
  <si>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</si>
  <si>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</si>
  <si>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</si>
  <si>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</si>
  <si>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</si>
  <si>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</si>
  <si>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</si>
  <si>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</si>
  <si>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</si>
  <si>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</si>
  <si>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</si>
  <si>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</si>
  <si>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</si>
  <si>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</si>
  <si>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</si>
  <si>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</si>
  <si>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</si>
  <si>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</si>
  <si>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</si>
  <si>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</si>
  <si>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</si>
  <si>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</si>
  <si>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</si>
  <si>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</si>
  <si>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</si>
  <si>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</si>
  <si>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</si>
  <si>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</si>
  <si>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</si>
  <si>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</si>
  <si>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</si>
  <si>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</si>
  <si>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</si>
  <si>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</si>
  <si>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</si>
  <si>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</si>
  <si>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</si>
  <si>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</si>
  <si>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</si>
  <si>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</si>
  <si>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</si>
  <si>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</si>
  <si>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</si>
  <si>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</si>
  <si>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</si>
  <si>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</si>
  <si>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</si>
  <si>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</si>
  <si>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</si>
  <si>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</si>
  <si>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</si>
  <si>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</si>
  <si>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</si>
  <si>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</si>
  <si>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</si>
  <si>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</si>
  <si>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</si>
  <si>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</si>
  <si>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</si>
  <si>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</si>
  <si>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</si>
  <si>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</si>
  <si>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</si>
  <si>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</si>
  <si>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</si>
  <si>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</si>
  <si>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</si>
  <si>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</si>
  <si>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</si>
  <si>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</si>
  <si>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</si>
  <si>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</si>
  <si>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</si>
  <si>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</si>
  <si>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</si>
  <si>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</si>
  <si>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</si>
  <si>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</si>
  <si>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</si>
  <si>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</si>
  <si>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</si>
  <si>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</si>
  <si>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</si>
  <si>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</si>
  <si>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</si>
  <si>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</si>
  <si>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</si>
  <si>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</si>
  <si>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</si>
  <si>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</si>
  <si>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</si>
  <si>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</si>
  <si>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</si>
  <si>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</si>
  <si>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</si>
  <si>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</si>
  <si>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</si>
  <si>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</si>
  <si>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</si>
  <si>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</si>
  <si>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</si>
  <si>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</si>
  <si>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</si>
  <si>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</si>
  <si>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2019</t>
  </si>
  <si>
    <t>Dearborn Life Insurance Company</t>
  </si>
  <si>
    <t>Health Insurer</t>
  </si>
  <si>
    <t>NO</t>
  </si>
  <si>
    <t>Actual - no allocation</t>
  </si>
  <si>
    <t>Federal Income Tax rate is 22.02% of Net income</t>
  </si>
  <si>
    <t xml:space="preserve">Actual Expense allocated based on Premium </t>
  </si>
  <si>
    <t>Actual premium tax expense is calculated at 2.35% of premium</t>
  </si>
  <si>
    <t>none</t>
  </si>
  <si>
    <t>None</t>
  </si>
  <si>
    <t>Direct Commission State Repor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</si>
</sst>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5">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zoomScaleNormal="100" workbookViewId="0"/>
  </sheetViews>
  <sheetFormatPr defaultRowHeight="15" x14ac:dyDescent="0.2"/>
  <cols>
    <col min="1" max="1" width="2.42578125" style="25" bestFit="1" customWidth="1"/>
    <col min="2" max="2" width="70.42578125" style="25" bestFit="1" customWidth="1"/>
    <col min="3" max="3" width="27" style="25" bestFit="1"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160</v>
      </c>
    </row>
    <row r="7" spans="1:3" ht="15.75" x14ac:dyDescent="0.2">
      <c r="A7" s="32" t="s">
        <v>1</v>
      </c>
      <c r="B7" s="33" t="s">
        <v>134</v>
      </c>
      <c r="C7" s="35"/>
    </row>
    <row r="8" spans="1:3" ht="15.75" x14ac:dyDescent="0.2">
      <c r="A8" s="32" t="s">
        <v>2</v>
      </c>
      <c r="B8" s="33" t="s">
        <v>88</v>
      </c>
      <c r="C8" s="34" t="s">
        <v>161</v>
      </c>
    </row>
    <row r="9" spans="1:3" ht="15.75" x14ac:dyDescent="0.2">
      <c r="A9" s="32" t="s">
        <v>3</v>
      </c>
      <c r="B9" s="33" t="s">
        <v>89</v>
      </c>
      <c r="C9" s="34" t="s">
        <v>162</v>
      </c>
    </row>
    <row r="10" spans="1:3" ht="16.5" thickBot="1" x14ac:dyDescent="0.3">
      <c r="A10" s="36" t="s">
        <v>4</v>
      </c>
      <c r="B10" s="37" t="s">
        <v>86</v>
      </c>
      <c r="C10" s="38" t="s">
        <v>163</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tabSelected="1" zoomScale="80" zoomScaleNormal="80" workbookViewId="0">
      <selection activeCell="O43" sqref="O43"/>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hidden="1" customWidth="1"/>
    <col min="6" max="6" width="25.28515625" style="25" hidden="1" customWidth="1"/>
    <col min="7" max="10" width="19.42578125" style="25" hidden="1" customWidth="1"/>
    <col min="11"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f>'Cover Page'!C7</f>
        <v>0</v>
      </c>
      <c r="E6" s="335"/>
      <c r="F6" s="336"/>
      <c r="G6" s="25"/>
      <c r="H6" s="50" t="str">
        <f>'Cover Page'!C10</f>
        <v>NO</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'Cover Page'!C8</f>
        <v>Dearborn Life Insurance Company</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t="str">
        <f>'Cover Page'!C9</f>
        <v>Health Insurer</v>
      </c>
      <c r="E10" s="336"/>
      <c r="F10" s="336"/>
      <c r="G10" s="25"/>
      <c r="H10" s="52"/>
      <c r="K10" s="381"/>
      <c r="L10" s="381"/>
      <c r="M10" s="25"/>
      <c r="N10" s="52"/>
    </row>
    <row r="11" spans="1:16" s="49" customFormat="1" ht="15.75" x14ac:dyDescent="0.25">
      <c r="A11" s="43"/>
      <c r="B11" s="54" t="s">
        <v>85</v>
      </c>
      <c r="C11" s="45"/>
      <c r="D11" s="45"/>
      <c r="E11" s="336"/>
      <c r="F11" s="336"/>
      <c r="H11" s="56"/>
      <c r="I11" s="25"/>
      <c r="J11" s="25"/>
      <c r="K11" s="55"/>
      <c r="L11" s="55"/>
      <c r="N11" s="56"/>
      <c r="O11" s="25"/>
      <c r="P11" s="25"/>
    </row>
    <row r="12" spans="1:16" s="49" customFormat="1" x14ac:dyDescent="0.2">
      <c r="A12" s="43"/>
      <c r="B12" s="385"/>
      <c r="C12" s="383"/>
      <c r="D12" s="198" t="str">
        <f>'Cover Page'!C6</f>
        <v>2019</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20"/>
      <c r="F14" s="321"/>
      <c r="G14" s="321" t="s">
        <v>33</v>
      </c>
      <c r="H14" s="321"/>
      <c r="I14" s="321"/>
      <c r="J14" s="321"/>
      <c r="K14" s="320"/>
      <c r="L14" s="321"/>
      <c r="M14" s="321" t="s">
        <v>33</v>
      </c>
      <c r="N14" s="321"/>
      <c r="O14" s="321"/>
      <c r="P14" s="333"/>
    </row>
    <row r="15" spans="1:16" ht="13.7"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7"/>
      <c r="C18" s="314"/>
      <c r="D18" s="319" t="s">
        <v>151</v>
      </c>
      <c r="E18" s="62" t="str">
        <f>"12/31/"&amp;""&amp;'Cover Page'!C$6</f>
        <v>12/31/2019</v>
      </c>
      <c r="F18" s="63">
        <f>DATE(YEAR(E18)+0,MONTH(E18)+3,DAY(E18)+0)</f>
        <v>43921</v>
      </c>
      <c r="G18" s="62" t="str">
        <f>"12/31/"&amp;""&amp;'Cover Page'!C$6</f>
        <v>12/31/2019</v>
      </c>
      <c r="H18" s="64">
        <f>DATE(YEAR(G18)+0,MONTH(G18)+3,DAY(G18)+0)</f>
        <v>43921</v>
      </c>
      <c r="I18" s="62" t="str">
        <f>"12/31/"&amp;""&amp;'Cover Page'!C$6</f>
        <v>12/31/2019</v>
      </c>
      <c r="J18" s="64">
        <f>DATE(YEAR(I18)+0,MONTH(I18)+3,DAY(I18)+0)</f>
        <v>43921</v>
      </c>
      <c r="K18" s="62" t="str">
        <f>"12/31/"&amp;""&amp;'Cover Page'!C$6</f>
        <v>12/31/2019</v>
      </c>
      <c r="L18" s="64">
        <f>DATE(YEAR(K18)+0,MONTH(K18)+3,DAY(K18)+0)</f>
        <v>43921</v>
      </c>
      <c r="M18" s="62" t="str">
        <f>"12/31/"&amp;""&amp;'Cover Page'!C$6</f>
        <v>12/31/2019</v>
      </c>
      <c r="N18" s="64">
        <f>DATE(YEAR(M18)+0,MONTH(M18)+3,DAY(M18)+0)</f>
        <v>43921</v>
      </c>
      <c r="O18" s="62" t="str">
        <f>"12/31/"&amp;""&amp;'Cover Page'!C$6</f>
        <v>12/31/2019</v>
      </c>
      <c r="P18" s="64">
        <f>DATE(YEAR(O18)+0,MONTH(O18)+3,DAY(O18)+0)</f>
        <v>43921</v>
      </c>
    </row>
    <row r="19" spans="2:16"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0</v>
      </c>
      <c r="L21" s="83">
        <f>'Pt 2 Premium and Claims'!L22+'Pt 2 Premium and Claims'!L23-'Pt 2 Premium and Claims'!L24-'Pt 2 Premium and Claims'!L25</f>
        <v>0</v>
      </c>
      <c r="M21" s="82">
        <f>'Pt 2 Premium and Claims'!M22+'Pt 2 Premium and Claims'!M23-'Pt 2 Premium and Claims'!M24-'Pt 2 Premium and Claims'!M25</f>
        <v>658428.98360000004</v>
      </c>
      <c r="N21" s="83">
        <f>'Pt 2 Premium and Claims'!N22+'Pt 2 Premium and Claims'!N23-'Pt 2 Premium and Claims'!N24-'Pt 2 Premium and Claims'!N25</f>
        <v>656128.35360000003</v>
      </c>
      <c r="O21" s="82">
        <f>'Pt 2 Premium and Claims'!O22+'Pt 2 Premium and Claims'!O23-'Pt 2 Premium and Claims'!O24-'Pt 2 Premium and Claims'!O25</f>
        <v>0</v>
      </c>
      <c r="P21" s="83">
        <f>'Pt 2 Premium and Claims'!P22+'Pt 2 Premium and Claims'!P23-'Pt 2 Premium and Claims'!P24-'Pt 2 Premium and Claims'!P25</f>
        <v>0</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0</v>
      </c>
      <c r="L24" s="83">
        <f>'Pt 2 Premium and Claims'!L51</f>
        <v>0</v>
      </c>
      <c r="M24" s="82">
        <f>'Pt 2 Premium and Claims'!M51</f>
        <v>411554.08000000025</v>
      </c>
      <c r="N24" s="83">
        <f>'Pt 2 Premium and Claims'!N51</f>
        <v>352366.17000000022</v>
      </c>
      <c r="O24" s="82">
        <f>'Pt 2 Premium and Claims'!O51</f>
        <v>0</v>
      </c>
      <c r="P24" s="83">
        <f>'Pt 2 Premium and Claims'!P51</f>
        <v>0</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106"/>
      <c r="L28" s="108"/>
      <c r="M28" s="106">
        <v>14621</v>
      </c>
      <c r="N28" s="105">
        <v>25450</v>
      </c>
      <c r="O28" s="106"/>
      <c r="P28" s="108"/>
    </row>
    <row r="29" spans="2:16" s="39" customFormat="1" ht="30" x14ac:dyDescent="0.2">
      <c r="B29" s="97"/>
      <c r="C29" s="101"/>
      <c r="D29" s="81" t="s">
        <v>67</v>
      </c>
      <c r="E29" s="106"/>
      <c r="F29" s="108"/>
      <c r="G29" s="104"/>
      <c r="H29" s="105"/>
      <c r="I29" s="106"/>
      <c r="J29" s="107"/>
      <c r="K29" s="106"/>
      <c r="L29" s="108"/>
      <c r="M29" s="106"/>
      <c r="N29" s="105"/>
      <c r="O29" s="106"/>
      <c r="P29" s="108"/>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c r="L31" s="108"/>
      <c r="M31" s="106"/>
      <c r="N31" s="105"/>
      <c r="O31" s="106"/>
      <c r="P31" s="108"/>
    </row>
    <row r="32" spans="2:16" x14ac:dyDescent="0.2">
      <c r="B32" s="79"/>
      <c r="C32" s="101"/>
      <c r="D32" s="109" t="s">
        <v>104</v>
      </c>
      <c r="E32" s="106"/>
      <c r="F32" s="108"/>
      <c r="G32" s="104"/>
      <c r="H32" s="105"/>
      <c r="I32" s="106"/>
      <c r="J32" s="107"/>
      <c r="K32" s="106"/>
      <c r="L32" s="108"/>
      <c r="M32" s="106">
        <v>15473</v>
      </c>
      <c r="N32" s="105">
        <v>15419</v>
      </c>
      <c r="O32" s="106"/>
      <c r="P32" s="108"/>
    </row>
    <row r="33" spans="2:16" x14ac:dyDescent="0.2">
      <c r="B33" s="79"/>
      <c r="C33" s="101"/>
      <c r="D33" s="109" t="s">
        <v>103</v>
      </c>
      <c r="E33" s="106"/>
      <c r="F33" s="108"/>
      <c r="G33" s="104"/>
      <c r="H33" s="105"/>
      <c r="I33" s="106"/>
      <c r="J33" s="107"/>
      <c r="K33" s="106"/>
      <c r="L33" s="108"/>
      <c r="M33" s="106"/>
      <c r="N33" s="105"/>
      <c r="O33" s="106"/>
      <c r="P33" s="108"/>
    </row>
    <row r="34" spans="2:16" x14ac:dyDescent="0.2">
      <c r="B34" s="79"/>
      <c r="C34" s="101">
        <v>3.3</v>
      </c>
      <c r="D34" s="109" t="s">
        <v>21</v>
      </c>
      <c r="E34" s="110"/>
      <c r="F34" s="108"/>
      <c r="G34" s="104"/>
      <c r="H34" s="105"/>
      <c r="I34" s="106"/>
      <c r="J34" s="107"/>
      <c r="K34" s="110"/>
      <c r="L34" s="108"/>
      <c r="M34" s="106"/>
      <c r="N34" s="105"/>
      <c r="O34" s="106"/>
      <c r="P34" s="108"/>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0</v>
      </c>
      <c r="L35" s="112">
        <f t="shared" si="0"/>
        <v>0</v>
      </c>
      <c r="M35" s="111">
        <f t="shared" si="0"/>
        <v>30094</v>
      </c>
      <c r="N35" s="112">
        <f t="shared" si="0"/>
        <v>40869</v>
      </c>
      <c r="O35" s="111">
        <f t="shared" si="0"/>
        <v>0</v>
      </c>
      <c r="P35" s="112">
        <f t="shared" si="0"/>
        <v>0</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c r="L38" s="108"/>
      <c r="M38" s="106"/>
      <c r="N38" s="108"/>
      <c r="O38" s="106"/>
      <c r="P38" s="108"/>
    </row>
    <row r="39" spans="2:16" x14ac:dyDescent="0.2">
      <c r="B39" s="116"/>
      <c r="C39" s="101">
        <v>4.2</v>
      </c>
      <c r="D39" s="109" t="s">
        <v>19</v>
      </c>
      <c r="E39" s="106"/>
      <c r="F39" s="108"/>
      <c r="G39" s="106"/>
      <c r="H39" s="108"/>
      <c r="I39" s="106"/>
      <c r="J39" s="108"/>
      <c r="K39" s="106"/>
      <c r="L39" s="108"/>
      <c r="M39" s="106">
        <v>62561</v>
      </c>
      <c r="N39" s="108">
        <v>62342</v>
      </c>
      <c r="O39" s="106"/>
      <c r="P39" s="108"/>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c r="L41" s="108"/>
      <c r="M41" s="110"/>
      <c r="N41" s="108"/>
      <c r="O41" s="110"/>
      <c r="P41" s="108"/>
    </row>
    <row r="42" spans="2:16" ht="30" x14ac:dyDescent="0.2">
      <c r="B42" s="116"/>
      <c r="C42" s="117"/>
      <c r="D42" s="81" t="s">
        <v>123</v>
      </c>
      <c r="E42" s="110"/>
      <c r="F42" s="108"/>
      <c r="G42" s="110"/>
      <c r="H42" s="108"/>
      <c r="I42" s="110"/>
      <c r="J42" s="108"/>
      <c r="K42" s="110"/>
      <c r="L42" s="108"/>
      <c r="M42" s="110"/>
      <c r="N42" s="108"/>
      <c r="O42" s="110"/>
      <c r="P42" s="108"/>
    </row>
    <row r="43" spans="2:16" x14ac:dyDescent="0.2">
      <c r="B43" s="116"/>
      <c r="C43" s="101">
        <v>4.4000000000000004</v>
      </c>
      <c r="D43" s="109" t="s">
        <v>20</v>
      </c>
      <c r="E43" s="110"/>
      <c r="F43" s="104"/>
      <c r="G43" s="110"/>
      <c r="H43" s="104"/>
      <c r="I43" s="110"/>
      <c r="J43" s="104"/>
      <c r="K43" s="110"/>
      <c r="L43" s="104"/>
      <c r="M43" s="110">
        <v>91258</v>
      </c>
      <c r="N43" s="104">
        <v>90939</v>
      </c>
      <c r="O43" s="110"/>
      <c r="P43" s="108"/>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0</v>
      </c>
      <c r="L44" s="83">
        <f t="shared" si="1"/>
        <v>0</v>
      </c>
      <c r="M44" s="82">
        <f t="shared" si="1"/>
        <v>153819</v>
      </c>
      <c r="N44" s="118">
        <f t="shared" si="1"/>
        <v>153281</v>
      </c>
      <c r="O44" s="82">
        <f t="shared" si="1"/>
        <v>0</v>
      </c>
      <c r="P44" s="83">
        <f t="shared" si="1"/>
        <v>0</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c r="L47" s="126"/>
      <c r="M47" s="125">
        <v>838</v>
      </c>
      <c r="N47" s="126">
        <v>835</v>
      </c>
      <c r="O47" s="125"/>
      <c r="P47" s="103"/>
    </row>
    <row r="48" spans="2:16" s="39" customFormat="1" x14ac:dyDescent="0.2">
      <c r="B48" s="97"/>
      <c r="C48" s="101">
        <v>5.2</v>
      </c>
      <c r="D48" s="109" t="s">
        <v>27</v>
      </c>
      <c r="E48" s="125"/>
      <c r="F48" s="126"/>
      <c r="G48" s="125"/>
      <c r="H48" s="126"/>
      <c r="I48" s="125"/>
      <c r="J48" s="126"/>
      <c r="K48" s="125"/>
      <c r="L48" s="126"/>
      <c r="M48" s="125">
        <v>11869</v>
      </c>
      <c r="N48" s="126">
        <v>11856</v>
      </c>
      <c r="O48" s="125"/>
      <c r="P48" s="127"/>
    </row>
    <row r="49" spans="2:16"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0</v>
      </c>
      <c r="L49" s="129">
        <f t="shared" si="2"/>
        <v>0</v>
      </c>
      <c r="M49" s="128">
        <f>M48/12</f>
        <v>989.08333333333337</v>
      </c>
      <c r="N49" s="129">
        <f>N48/12</f>
        <v>988</v>
      </c>
      <c r="O49" s="128">
        <f t="shared" si="2"/>
        <v>0</v>
      </c>
      <c r="P49" s="129">
        <f t="shared" si="2"/>
        <v>0</v>
      </c>
    </row>
    <row r="50" spans="2:16" ht="45" customHeight="1" x14ac:dyDescent="0.2">
      <c r="B50" s="130"/>
      <c r="C50" s="131"/>
      <c r="D50" s="132"/>
      <c r="E50" s="334" t="str">
        <f>"Grand Total as of "&amp;""&amp;TEXT(E$18,"MM/DD/YYYY")&amp;" for ALL markets in col. 1-12."</f>
        <v>Grand Total as of 12/31/2019 for ALL markets in col. 1-12.</v>
      </c>
      <c r="F50" s="133"/>
      <c r="G50" s="133"/>
      <c r="H50" s="133"/>
      <c r="I50" s="133"/>
      <c r="J50" s="133"/>
      <c r="K50" s="134"/>
      <c r="L50" s="133"/>
      <c r="M50" s="133"/>
      <c r="N50" s="133"/>
      <c r="O50" s="133"/>
      <c r="P50" s="135"/>
    </row>
    <row r="51" spans="2:16" x14ac:dyDescent="0.2">
      <c r="B51" s="139" t="s">
        <v>56</v>
      </c>
      <c r="C51" s="140" t="s">
        <v>53</v>
      </c>
      <c r="D51" s="141"/>
      <c r="E51" s="392"/>
      <c r="F51" s="142"/>
      <c r="G51" s="142"/>
      <c r="H51" s="142"/>
      <c r="I51" s="142"/>
      <c r="J51" s="142"/>
      <c r="K51" s="138"/>
      <c r="L51" s="142"/>
      <c r="M51" s="142"/>
      <c r="N51" s="142"/>
      <c r="O51" s="142"/>
      <c r="P51" s="143"/>
    </row>
    <row r="52" spans="2:16" ht="15.75" thickBot="1" x14ac:dyDescent="0.25">
      <c r="B52" s="144" t="s">
        <v>57</v>
      </c>
      <c r="C52" s="145" t="s">
        <v>129</v>
      </c>
      <c r="D52" s="146"/>
      <c r="E52" s="147"/>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151"/>
      <c r="L54" s="151"/>
      <c r="M54" s="151"/>
      <c r="N54" s="151"/>
      <c r="O54" s="151"/>
      <c r="P54" s="151"/>
    </row>
    <row r="55" spans="2:16" ht="17.25" customHeight="1" x14ac:dyDescent="0.25">
      <c r="B55" s="152"/>
      <c r="C55" s="249" t="s">
        <v>138</v>
      </c>
      <c r="D55" s="249"/>
      <c r="E55" s="151"/>
      <c r="F55" s="151"/>
      <c r="G55" s="151"/>
      <c r="H55" s="151"/>
      <c r="I55" s="151"/>
      <c r="J55" s="151"/>
      <c r="K55" s="151"/>
      <c r="L55" s="151"/>
      <c r="M55" s="151"/>
      <c r="N55" s="151"/>
      <c r="O55" s="151"/>
      <c r="P55" s="151"/>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row>
    <row r="58" spans="2:16" ht="17.25" customHeight="1" x14ac:dyDescent="0.2">
      <c r="B58" s="153"/>
      <c r="C58" s="249" t="s">
        <v>101</v>
      </c>
      <c r="D58" s="249"/>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3" priority="73" stopIfTrue="1" operator="lessThan">
      <formula>0</formula>
    </cfRule>
  </conditionalFormatting>
  <conditionalFormatting sqref="K28:K29 K31:K34 M28:M29 M31:M34 O28:O29 O31:O34 O44 M44 K44">
    <cfRule type="cellIs" dxfId="42" priority="42" stopIfTrue="1" operator="lessThan">
      <formula>0</formula>
    </cfRule>
  </conditionalFormatting>
  <conditionalFormatting sqref="G35:H35">
    <cfRule type="cellIs" dxfId="41" priority="14" stopIfTrue="1" operator="lessThan">
      <formula>0</formula>
    </cfRule>
  </conditionalFormatting>
  <conditionalFormatting sqref="I35:J35">
    <cfRule type="cellIs" dxfId="40" priority="13" stopIfTrue="1" operator="lessThan">
      <formula>0</formula>
    </cfRule>
  </conditionalFormatting>
  <conditionalFormatting sqref="K35:L35">
    <cfRule type="cellIs" dxfId="39" priority="12" stopIfTrue="1" operator="lessThan">
      <formula>0</formula>
    </cfRule>
  </conditionalFormatting>
  <conditionalFormatting sqref="M35:N35">
    <cfRule type="cellIs" dxfId="38" priority="11" stopIfTrue="1" operator="lessThan">
      <formula>0</formula>
    </cfRule>
  </conditionalFormatting>
  <conditionalFormatting sqref="O35:P35">
    <cfRule type="cellIs" dxfId="37" priority="10" stopIfTrue="1" operator="lessThan">
      <formula>0</formula>
    </cfRule>
  </conditionalFormatting>
  <conditionalFormatting sqref="G38:G39 I38:I39 K38:K39 M38:M39 O38:O39">
    <cfRule type="cellIs" dxfId="36" priority="9" stopIfTrue="1" operator="lessThan">
      <formula>0</formula>
    </cfRule>
  </conditionalFormatting>
  <conditionalFormatting sqref="F43">
    <cfRule type="cellIs" dxfId="35" priority="8" stopIfTrue="1" operator="lessThan">
      <formula>0</formula>
    </cfRule>
  </conditionalFormatting>
  <conditionalFormatting sqref="E43">
    <cfRule type="cellIs" dxfId="34" priority="6" stopIfTrue="1" operator="lessThan">
      <formula>0</formula>
    </cfRule>
  </conditionalFormatting>
  <conditionalFormatting sqref="H43 J43 L43 N43">
    <cfRule type="cellIs" dxfId="33" priority="4" stopIfTrue="1" operator="lessThan">
      <formula>0</formula>
    </cfRule>
  </conditionalFormatting>
  <conditionalFormatting sqref="G43 I43 K43 M43 O43">
    <cfRule type="cellIs" dxfId="32" priority="3" stopIfTrue="1" operator="lessThan">
      <formula>0</formula>
    </cfRule>
  </conditionalFormatting>
  <conditionalFormatting sqref="G41:G42 I41:I42 K41:K42 M41:M42 O41:O42">
    <cfRule type="cellIs" dxfId="31" priority="2" stopIfTrue="1" operator="lessThan">
      <formula>0</formula>
    </cfRule>
  </conditionalFormatting>
  <conditionalFormatting sqref="G47:O48">
    <cfRule type="cellIs" dxfId="30"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10" zoomScale="80" zoomScaleNormal="80" workbookViewId="0"/>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hidden="1" customWidth="1"/>
    <col min="6" max="6" width="27.42578125" style="11" hidden="1" customWidth="1"/>
    <col min="7" max="7" width="17.85546875" style="11" hidden="1" customWidth="1"/>
    <col min="8" max="8" width="25.140625" style="11" hidden="1" customWidth="1"/>
    <col min="9" max="10" width="19.42578125" style="11" hidden="1" customWidth="1"/>
    <col min="11"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f>'Cover Page'!C7</f>
        <v>0</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'Cover Page'!C8</f>
        <v>Dearborn Life Insurance Company</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t="str">
        <f>'Cover Page'!C9</f>
        <v>Health Insurer</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'Cover Page'!C6</f>
        <v>2019</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6"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7"/>
      <c r="C19" s="314"/>
      <c r="D19" s="319" t="s">
        <v>152</v>
      </c>
      <c r="E19" s="62" t="str">
        <f>"12/31/"&amp;""&amp;'Cover Page'!C$6</f>
        <v>12/31/2019</v>
      </c>
      <c r="F19" s="63">
        <f>DATE(YEAR(E19)+0,MONTH(E19)+3,DAY(E19)+0)</f>
        <v>43921</v>
      </c>
      <c r="G19" s="62" t="str">
        <f>"12/31/"&amp;""&amp;'Cover Page'!C$6</f>
        <v>12/31/2019</v>
      </c>
      <c r="H19" s="64">
        <f>DATE(YEAR(G19)+0,MONTH(G19)+3,DAY(G19)+0)</f>
        <v>43921</v>
      </c>
      <c r="I19" s="62" t="str">
        <f>"12/31/"&amp;""&amp;'Cover Page'!C$6</f>
        <v>12/31/2019</v>
      </c>
      <c r="J19" s="64">
        <f>DATE(YEAR(I19)+0,MONTH(I19)+3,DAY(I19)+0)</f>
        <v>43921</v>
      </c>
      <c r="K19" s="62" t="str">
        <f>"12/31/"&amp;""&amp;'Cover Page'!C$6</f>
        <v>12/31/2019</v>
      </c>
      <c r="L19" s="64">
        <f>DATE(YEAR(K19)+0,MONTH(K19)+3,DAY(K19)+0)</f>
        <v>43921</v>
      </c>
      <c r="M19" s="62" t="str">
        <f>"12/31/"&amp;""&amp;'Cover Page'!C$6</f>
        <v>12/31/2019</v>
      </c>
      <c r="N19" s="64">
        <f>DATE(YEAR(M19)+0,MONTH(M19)+3,DAY(M19)+0)</f>
        <v>43921</v>
      </c>
      <c r="O19" s="62" t="str">
        <f>"12/31/"&amp;""&amp;'Cover Page'!C$6</f>
        <v>12/31/2019</v>
      </c>
      <c r="P19" s="64">
        <f>DATE(YEAR(O19)+0,MONTH(O19)+3,DAY(O19)+0)</f>
        <v>43921</v>
      </c>
    </row>
    <row r="20" spans="1:16"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2">
      <c r="A21" s="39"/>
      <c r="B21" s="70" t="s">
        <v>0</v>
      </c>
      <c r="C21" s="114" t="s">
        <v>64</v>
      </c>
      <c r="D21" s="161"/>
      <c r="E21" s="162"/>
      <c r="F21" s="163"/>
      <c r="G21" s="162"/>
      <c r="H21" s="164"/>
      <c r="I21" s="162"/>
      <c r="J21" s="163"/>
      <c r="K21" s="162"/>
      <c r="L21" s="163"/>
      <c r="M21" s="162"/>
      <c r="N21" s="164"/>
      <c r="O21" s="162"/>
      <c r="P21" s="163"/>
    </row>
    <row r="22" spans="1:16" s="25" customFormat="1" x14ac:dyDescent="0.2">
      <c r="A22" s="39"/>
      <c r="B22" s="79"/>
      <c r="C22" s="80">
        <v>1.1000000000000001</v>
      </c>
      <c r="D22" s="109" t="s">
        <v>15</v>
      </c>
      <c r="E22" s="165"/>
      <c r="F22" s="166"/>
      <c r="G22" s="165"/>
      <c r="H22" s="166"/>
      <c r="I22" s="165"/>
      <c r="J22" s="166"/>
      <c r="K22" s="165"/>
      <c r="L22" s="166"/>
      <c r="M22" s="165">
        <v>658428.98360000004</v>
      </c>
      <c r="N22" s="166">
        <v>656128.35360000003</v>
      </c>
      <c r="O22" s="165"/>
      <c r="P22" s="166"/>
    </row>
    <row r="23" spans="1:16" s="25" customFormat="1" x14ac:dyDescent="0.2">
      <c r="A23" s="39"/>
      <c r="B23" s="79"/>
      <c r="C23" s="80">
        <v>1.2</v>
      </c>
      <c r="D23" s="109" t="s">
        <v>16</v>
      </c>
      <c r="E23" s="165"/>
      <c r="F23" s="166"/>
      <c r="G23" s="165"/>
      <c r="H23" s="166"/>
      <c r="I23" s="165"/>
      <c r="J23" s="166"/>
      <c r="K23" s="165"/>
      <c r="L23" s="166"/>
      <c r="M23" s="165"/>
      <c r="N23" s="166"/>
      <c r="O23" s="165"/>
      <c r="P23" s="166"/>
    </row>
    <row r="24" spans="1:16" s="25" customFormat="1" x14ac:dyDescent="0.2">
      <c r="A24" s="39"/>
      <c r="B24" s="79"/>
      <c r="C24" s="80">
        <v>1.3</v>
      </c>
      <c r="D24" s="109" t="s">
        <v>34</v>
      </c>
      <c r="E24" s="165"/>
      <c r="F24" s="166"/>
      <c r="G24" s="165"/>
      <c r="H24" s="166"/>
      <c r="I24" s="165"/>
      <c r="J24" s="166"/>
      <c r="K24" s="165"/>
      <c r="L24" s="166"/>
      <c r="M24" s="165"/>
      <c r="N24" s="166"/>
      <c r="O24" s="165"/>
      <c r="P24" s="166"/>
    </row>
    <row r="25" spans="1:16" s="25" customFormat="1" x14ac:dyDescent="0.2">
      <c r="A25" s="39"/>
      <c r="B25" s="79"/>
      <c r="C25" s="80">
        <v>1.4</v>
      </c>
      <c r="D25" s="109" t="s">
        <v>17</v>
      </c>
      <c r="E25" s="165"/>
      <c r="F25" s="166"/>
      <c r="G25" s="165"/>
      <c r="H25" s="166"/>
      <c r="I25" s="165"/>
      <c r="J25" s="166"/>
      <c r="K25" s="165"/>
      <c r="L25" s="166"/>
      <c r="M25" s="165"/>
      <c r="N25" s="166"/>
      <c r="O25" s="165"/>
      <c r="P25" s="166"/>
    </row>
    <row r="26" spans="1:16" s="25" customFormat="1" x14ac:dyDescent="0.2">
      <c r="A26" s="39"/>
      <c r="B26" s="167"/>
      <c r="C26" s="168"/>
      <c r="D26" s="137"/>
      <c r="E26" s="169"/>
      <c r="F26" s="170"/>
      <c r="G26" s="169"/>
      <c r="H26" s="171"/>
      <c r="I26" s="169"/>
      <c r="J26" s="170"/>
      <c r="K26" s="169"/>
      <c r="L26" s="170"/>
      <c r="M26" s="169"/>
      <c r="N26" s="171"/>
      <c r="O26" s="169"/>
      <c r="P26" s="170"/>
    </row>
    <row r="27" spans="1:16" s="25" customFormat="1" x14ac:dyDescent="0.2">
      <c r="A27" s="39"/>
      <c r="B27" s="79" t="s">
        <v>1</v>
      </c>
      <c r="C27" s="123" t="s">
        <v>65</v>
      </c>
      <c r="D27" s="172"/>
      <c r="E27" s="173"/>
      <c r="F27" s="174"/>
      <c r="G27" s="173"/>
      <c r="H27" s="175"/>
      <c r="I27" s="173"/>
      <c r="J27" s="174"/>
      <c r="K27" s="173"/>
      <c r="L27" s="174"/>
      <c r="M27" s="173"/>
      <c r="N27" s="175"/>
      <c r="O27" s="173"/>
      <c r="P27" s="174"/>
    </row>
    <row r="28" spans="1:16" s="25" customFormat="1" x14ac:dyDescent="0.2">
      <c r="A28" s="39"/>
      <c r="B28" s="79"/>
      <c r="C28" s="80">
        <v>2.1</v>
      </c>
      <c r="D28" s="109" t="s">
        <v>39</v>
      </c>
      <c r="E28" s="173"/>
      <c r="F28" s="174"/>
      <c r="G28" s="173"/>
      <c r="H28" s="175"/>
      <c r="I28" s="173"/>
      <c r="J28" s="174"/>
      <c r="K28" s="173"/>
      <c r="L28" s="174"/>
      <c r="M28" s="173"/>
      <c r="N28" s="175"/>
      <c r="O28" s="173"/>
      <c r="P28" s="174"/>
    </row>
    <row r="29" spans="1:16" s="25" customFormat="1" x14ac:dyDescent="0.2">
      <c r="A29" s="39"/>
      <c r="B29" s="79"/>
      <c r="C29" s="80"/>
      <c r="D29" s="109" t="s">
        <v>55</v>
      </c>
      <c r="E29" s="165"/>
      <c r="F29" s="176"/>
      <c r="G29" s="165"/>
      <c r="H29" s="176"/>
      <c r="I29" s="165"/>
      <c r="J29" s="176"/>
      <c r="K29" s="165"/>
      <c r="L29" s="176"/>
      <c r="M29" s="165">
        <v>381153.59000000026</v>
      </c>
      <c r="N29" s="176"/>
      <c r="O29" s="165"/>
      <c r="P29" s="176"/>
    </row>
    <row r="30" spans="1:16" s="25" customFormat="1" ht="28.5" customHeight="1" x14ac:dyDescent="0.2">
      <c r="A30" s="39"/>
      <c r="B30" s="79"/>
      <c r="C30" s="80"/>
      <c r="D30" s="81" t="s">
        <v>54</v>
      </c>
      <c r="E30" s="177"/>
      <c r="F30" s="166"/>
      <c r="G30" s="177"/>
      <c r="H30" s="166"/>
      <c r="I30" s="177"/>
      <c r="J30" s="166"/>
      <c r="K30" s="177"/>
      <c r="L30" s="166"/>
      <c r="M30" s="177"/>
      <c r="N30" s="166">
        <v>347397.79000000021</v>
      </c>
      <c r="O30" s="177"/>
      <c r="P30" s="166"/>
    </row>
    <row r="31" spans="1:16" s="39" customFormat="1" x14ac:dyDescent="0.2">
      <c r="B31" s="97"/>
      <c r="C31" s="80">
        <v>2.2000000000000002</v>
      </c>
      <c r="D31" s="109" t="s">
        <v>35</v>
      </c>
      <c r="E31" s="173"/>
      <c r="F31" s="174"/>
      <c r="G31" s="173"/>
      <c r="H31" s="175"/>
      <c r="I31" s="173"/>
      <c r="J31" s="174"/>
      <c r="K31" s="173"/>
      <c r="L31" s="174"/>
      <c r="M31" s="173"/>
      <c r="N31" s="175"/>
      <c r="O31" s="173"/>
      <c r="P31" s="174"/>
    </row>
    <row r="32" spans="1:16" s="39" customFormat="1" ht="30" x14ac:dyDescent="0.2">
      <c r="B32" s="97"/>
      <c r="C32" s="80"/>
      <c r="D32" s="81" t="s">
        <v>51</v>
      </c>
      <c r="E32" s="165"/>
      <c r="F32" s="176"/>
      <c r="G32" s="165"/>
      <c r="H32" s="178"/>
      <c r="I32" s="165"/>
      <c r="J32" s="176"/>
      <c r="K32" s="165"/>
      <c r="L32" s="176"/>
      <c r="M32" s="165"/>
      <c r="N32" s="178"/>
      <c r="O32" s="165"/>
      <c r="P32" s="176"/>
    </row>
    <row r="33" spans="1:16" s="39" customFormat="1" ht="30" x14ac:dyDescent="0.2">
      <c r="B33" s="97"/>
      <c r="C33" s="80"/>
      <c r="D33" s="81" t="s">
        <v>44</v>
      </c>
      <c r="E33" s="177"/>
      <c r="F33" s="166"/>
      <c r="G33" s="177"/>
      <c r="H33" s="179"/>
      <c r="I33" s="177"/>
      <c r="J33" s="166"/>
      <c r="K33" s="177"/>
      <c r="L33" s="166"/>
      <c r="M33" s="177"/>
      <c r="N33" s="179"/>
      <c r="O33" s="177"/>
      <c r="P33" s="166"/>
    </row>
    <row r="34" spans="1:16" s="25" customFormat="1" x14ac:dyDescent="0.2">
      <c r="A34" s="39"/>
      <c r="B34" s="79"/>
      <c r="C34" s="80">
        <v>2.2999999999999998</v>
      </c>
      <c r="D34" s="109" t="s">
        <v>28</v>
      </c>
      <c r="E34" s="165"/>
      <c r="F34" s="176"/>
      <c r="G34" s="165"/>
      <c r="H34" s="178"/>
      <c r="I34" s="165"/>
      <c r="J34" s="176"/>
      <c r="K34" s="165"/>
      <c r="L34" s="176"/>
      <c r="M34" s="165"/>
      <c r="N34" s="178"/>
      <c r="O34" s="165"/>
      <c r="P34" s="176"/>
    </row>
    <row r="35" spans="1:16" s="39" customFormat="1" x14ac:dyDescent="0.2">
      <c r="B35" s="97"/>
      <c r="C35" s="80">
        <v>2.4</v>
      </c>
      <c r="D35" s="109" t="s">
        <v>36</v>
      </c>
      <c r="E35" s="173"/>
      <c r="F35" s="174"/>
      <c r="G35" s="173"/>
      <c r="H35" s="175"/>
      <c r="I35" s="173"/>
      <c r="J35" s="174"/>
      <c r="K35" s="173"/>
      <c r="L35" s="174"/>
      <c r="M35" s="173"/>
      <c r="N35" s="175"/>
      <c r="O35" s="173"/>
      <c r="P35" s="174"/>
    </row>
    <row r="36" spans="1:16" s="39" customFormat="1" ht="30" x14ac:dyDescent="0.2">
      <c r="B36" s="97"/>
      <c r="C36" s="80"/>
      <c r="D36" s="81" t="s">
        <v>52</v>
      </c>
      <c r="E36" s="165"/>
      <c r="F36" s="176"/>
      <c r="G36" s="165"/>
      <c r="H36" s="178"/>
      <c r="I36" s="165"/>
      <c r="J36" s="176"/>
      <c r="K36" s="165"/>
      <c r="L36" s="176"/>
      <c r="M36" s="165">
        <v>30400.49</v>
      </c>
      <c r="N36" s="178"/>
      <c r="O36" s="165"/>
      <c r="P36" s="176"/>
    </row>
    <row r="37" spans="1:16" s="39" customFormat="1" ht="30" x14ac:dyDescent="0.2">
      <c r="B37" s="97"/>
      <c r="C37" s="80"/>
      <c r="D37" s="81" t="s">
        <v>43</v>
      </c>
      <c r="E37" s="177"/>
      <c r="F37" s="166"/>
      <c r="G37" s="177"/>
      <c r="H37" s="179"/>
      <c r="I37" s="177"/>
      <c r="J37" s="166"/>
      <c r="K37" s="177"/>
      <c r="L37" s="166"/>
      <c r="M37" s="177"/>
      <c r="N37" s="179">
        <v>4968.38</v>
      </c>
      <c r="O37" s="177"/>
      <c r="P37" s="166"/>
    </row>
    <row r="38" spans="1:16" s="25" customFormat="1" x14ac:dyDescent="0.2">
      <c r="A38" s="39"/>
      <c r="B38" s="79"/>
      <c r="C38" s="80">
        <v>2.5</v>
      </c>
      <c r="D38" s="109" t="s">
        <v>29</v>
      </c>
      <c r="E38" s="165"/>
      <c r="F38" s="176"/>
      <c r="G38" s="165"/>
      <c r="H38" s="178"/>
      <c r="I38" s="165"/>
      <c r="J38" s="176"/>
      <c r="K38" s="165"/>
      <c r="L38" s="176"/>
      <c r="M38" s="165"/>
      <c r="N38" s="178"/>
      <c r="O38" s="165"/>
      <c r="P38" s="176"/>
    </row>
    <row r="39" spans="1:16" s="25" customFormat="1" x14ac:dyDescent="0.2">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
      <c r="A40" s="39"/>
      <c r="B40" s="79"/>
      <c r="C40" s="80"/>
      <c r="D40" s="81" t="s">
        <v>112</v>
      </c>
      <c r="E40" s="165"/>
      <c r="F40" s="176"/>
      <c r="G40" s="165"/>
      <c r="H40" s="178"/>
      <c r="I40" s="165"/>
      <c r="J40" s="176"/>
      <c r="K40" s="165"/>
      <c r="L40" s="176"/>
      <c r="M40" s="165"/>
      <c r="N40" s="178"/>
      <c r="O40" s="165"/>
      <c r="P40" s="176"/>
    </row>
    <row r="41" spans="1:16" s="25" customFormat="1" ht="27.95" customHeight="1" x14ac:dyDescent="0.2">
      <c r="A41" s="39"/>
      <c r="B41" s="79"/>
      <c r="C41" s="80"/>
      <c r="D41" s="81" t="s">
        <v>113</v>
      </c>
      <c r="E41" s="177"/>
      <c r="F41" s="166"/>
      <c r="G41" s="177"/>
      <c r="H41" s="179"/>
      <c r="I41" s="177"/>
      <c r="J41" s="166"/>
      <c r="K41" s="177"/>
      <c r="L41" s="166"/>
      <c r="M41" s="177"/>
      <c r="N41" s="179"/>
      <c r="O41" s="177"/>
      <c r="P41" s="166"/>
    </row>
    <row r="42" spans="1:16" s="25" customFormat="1" x14ac:dyDescent="0.2">
      <c r="A42" s="39"/>
      <c r="B42" s="79"/>
      <c r="C42" s="80">
        <v>2.7</v>
      </c>
      <c r="D42" s="109" t="s">
        <v>37</v>
      </c>
      <c r="E42" s="173"/>
      <c r="F42" s="174"/>
      <c r="G42" s="173"/>
      <c r="H42" s="175"/>
      <c r="I42" s="173"/>
      <c r="J42" s="174"/>
      <c r="K42" s="173"/>
      <c r="L42" s="174"/>
      <c r="M42" s="173"/>
      <c r="N42" s="175"/>
      <c r="O42" s="173"/>
      <c r="P42" s="174"/>
    </row>
    <row r="43" spans="1:16" s="25" customFormat="1" x14ac:dyDescent="0.2">
      <c r="A43" s="39"/>
      <c r="B43" s="79"/>
      <c r="C43" s="80"/>
      <c r="D43" s="81" t="s">
        <v>114</v>
      </c>
      <c r="E43" s="165"/>
      <c r="F43" s="176"/>
      <c r="G43" s="165"/>
      <c r="H43" s="178"/>
      <c r="I43" s="165"/>
      <c r="J43" s="176"/>
      <c r="K43" s="165"/>
      <c r="L43" s="176"/>
      <c r="M43" s="165"/>
      <c r="N43" s="178"/>
      <c r="O43" s="165"/>
      <c r="P43" s="176"/>
    </row>
    <row r="44" spans="1:16" s="39" customFormat="1" ht="30" x14ac:dyDescent="0.2">
      <c r="B44" s="97"/>
      <c r="C44" s="80"/>
      <c r="D44" s="81" t="s">
        <v>115</v>
      </c>
      <c r="E44" s="177"/>
      <c r="F44" s="166"/>
      <c r="G44" s="177"/>
      <c r="H44" s="179"/>
      <c r="I44" s="177"/>
      <c r="J44" s="166"/>
      <c r="K44" s="177"/>
      <c r="L44" s="166"/>
      <c r="M44" s="177"/>
      <c r="N44" s="179"/>
      <c r="O44" s="177"/>
      <c r="P44" s="166"/>
    </row>
    <row r="45" spans="1:16" s="25" customFormat="1" x14ac:dyDescent="0.2">
      <c r="A45" s="39"/>
      <c r="B45" s="79"/>
      <c r="C45" s="180" t="s">
        <v>116</v>
      </c>
      <c r="D45" s="109" t="s">
        <v>30</v>
      </c>
      <c r="E45" s="165"/>
      <c r="F45" s="181"/>
      <c r="G45" s="165"/>
      <c r="H45" s="182"/>
      <c r="I45" s="165"/>
      <c r="J45" s="181"/>
      <c r="K45" s="165"/>
      <c r="L45" s="181"/>
      <c r="M45" s="165"/>
      <c r="N45" s="182"/>
      <c r="O45" s="165"/>
      <c r="P45" s="181"/>
    </row>
    <row r="46" spans="1:16" s="25" customFormat="1" x14ac:dyDescent="0.2">
      <c r="A46" s="39"/>
      <c r="B46" s="79"/>
      <c r="C46" s="80">
        <v>2.9</v>
      </c>
      <c r="D46" s="109" t="s">
        <v>100</v>
      </c>
      <c r="E46" s="173"/>
      <c r="F46" s="183"/>
      <c r="G46" s="173"/>
      <c r="H46" s="184"/>
      <c r="I46" s="173"/>
      <c r="J46" s="183"/>
      <c r="K46" s="173"/>
      <c r="L46" s="183"/>
      <c r="M46" s="173"/>
      <c r="N46" s="184"/>
      <c r="O46" s="173"/>
      <c r="P46" s="183"/>
    </row>
    <row r="47" spans="1:16" s="25" customFormat="1" x14ac:dyDescent="0.2">
      <c r="A47" s="39"/>
      <c r="B47" s="79"/>
      <c r="C47" s="80"/>
      <c r="D47" s="81" t="s">
        <v>117</v>
      </c>
      <c r="E47" s="165"/>
      <c r="F47" s="185"/>
      <c r="G47" s="165"/>
      <c r="H47" s="186"/>
      <c r="I47" s="165"/>
      <c r="J47" s="185"/>
      <c r="K47" s="165"/>
      <c r="L47" s="185"/>
      <c r="M47" s="165"/>
      <c r="N47" s="186"/>
      <c r="O47" s="165"/>
      <c r="P47" s="185"/>
    </row>
    <row r="48" spans="1:16" s="25" customFormat="1" x14ac:dyDescent="0.2">
      <c r="A48" s="39"/>
      <c r="B48" s="79"/>
      <c r="C48" s="80"/>
      <c r="D48" s="109" t="s">
        <v>118</v>
      </c>
      <c r="E48" s="165"/>
      <c r="F48" s="185"/>
      <c r="G48" s="165"/>
      <c r="H48" s="186"/>
      <c r="I48" s="165"/>
      <c r="J48" s="185"/>
      <c r="K48" s="165"/>
      <c r="L48" s="185"/>
      <c r="M48" s="165"/>
      <c r="N48" s="186"/>
      <c r="O48" s="165"/>
      <c r="P48" s="185"/>
    </row>
    <row r="49" spans="1:16" s="25" customFormat="1" x14ac:dyDescent="0.2">
      <c r="A49" s="39"/>
      <c r="B49" s="79"/>
      <c r="C49" s="80"/>
      <c r="D49" s="109" t="s">
        <v>119</v>
      </c>
      <c r="E49" s="165"/>
      <c r="F49" s="181"/>
      <c r="G49" s="165"/>
      <c r="H49" s="182"/>
      <c r="I49" s="165"/>
      <c r="J49" s="181"/>
      <c r="K49" s="165"/>
      <c r="L49" s="181"/>
      <c r="M49" s="165"/>
      <c r="N49" s="182"/>
      <c r="O49" s="165"/>
      <c r="P49" s="181"/>
    </row>
    <row r="50" spans="1:16" s="39" customFormat="1" x14ac:dyDescent="0.2">
      <c r="B50" s="97"/>
      <c r="C50" s="187" t="s">
        <v>14</v>
      </c>
      <c r="D50" s="109" t="s">
        <v>26</v>
      </c>
      <c r="E50" s="165"/>
      <c r="F50" s="166"/>
      <c r="G50" s="165"/>
      <c r="H50" s="179"/>
      <c r="I50" s="165"/>
      <c r="J50" s="166"/>
      <c r="K50" s="165"/>
      <c r="L50" s="166"/>
      <c r="M50" s="165"/>
      <c r="N50" s="179"/>
      <c r="O50" s="165"/>
      <c r="P50" s="166"/>
    </row>
    <row r="51" spans="1:16"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0</v>
      </c>
      <c r="L51" s="190">
        <f>L30+L33+L37+L41+L44+L47+L48+L50</f>
        <v>0</v>
      </c>
      <c r="M51" s="189">
        <f>M29+M32-M34+M36-M38+M40+M43-M45+M47+M48-M49+M50</f>
        <v>411554.08000000025</v>
      </c>
      <c r="N51" s="190">
        <f>N30+N33+N37+N41+N44+N47+N48+N50</f>
        <v>352366.17000000022</v>
      </c>
      <c r="O51" s="189">
        <f>O29+O32-O34+O36-O38+O40+O43-O45+O47+O48-O49+O50</f>
        <v>0</v>
      </c>
      <c r="P51" s="190">
        <f>P30+P33+P37+P41+P44+P47+P48+P50</f>
        <v>0</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row>
    <row r="55" spans="1:16" s="25" customFormat="1" ht="13.15" customHeight="1" x14ac:dyDescent="0.25">
      <c r="A55" s="39"/>
      <c r="B55" s="152"/>
      <c r="C55" s="152"/>
      <c r="D55" s="195" t="s">
        <v>138</v>
      </c>
    </row>
    <row r="56" spans="1:16" s="25" customFormat="1" ht="15.75" x14ac:dyDescent="0.25">
      <c r="A56" s="39"/>
      <c r="B56" s="152"/>
      <c r="C56" s="152"/>
      <c r="D56" s="152" t="s">
        <v>71</v>
      </c>
    </row>
    <row r="57" spans="1:16" s="25" customFormat="1" ht="13.15" customHeight="1" x14ac:dyDescent="0.25">
      <c r="A57" s="39"/>
      <c r="B57" s="152"/>
      <c r="C57" s="152"/>
      <c r="D57" s="152" t="s">
        <v>66</v>
      </c>
      <c r="E57" s="196"/>
    </row>
    <row r="58" spans="1:16" s="25" customFormat="1" ht="13.1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10" zoomScaleNormal="100" workbookViewId="0">
      <selection activeCell="B25" sqref="B25"/>
    </sheetView>
  </sheetViews>
  <sheetFormatPr defaultRowHeight="15" x14ac:dyDescent="0.2"/>
  <cols>
    <col min="1" max="1" width="1.85546875" style="2" customWidth="1"/>
    <col min="2" max="2" width="69.85546875" style="199"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'Cover Page'!C7</f>
        <v>0</v>
      </c>
      <c r="D6" s="347" t="s">
        <v>125</v>
      </c>
    </row>
    <row r="7" spans="2:5" s="2" customFormat="1" ht="15.75" customHeight="1" x14ac:dyDescent="0.25">
      <c r="B7" s="44" t="s">
        <v>88</v>
      </c>
    </row>
    <row r="8" spans="2:5" s="2" customFormat="1" ht="15" customHeight="1" x14ac:dyDescent="0.2">
      <c r="B8" s="198" t="str">
        <f>'Cover Page'!C8</f>
        <v>Dearborn Life Insurance Company</v>
      </c>
    </row>
    <row r="9" spans="2:5" s="2" customFormat="1" ht="15.75" customHeight="1" x14ac:dyDescent="0.25">
      <c r="B9" s="54" t="s">
        <v>90</v>
      </c>
    </row>
    <row r="10" spans="2:5" s="2" customFormat="1" ht="15" customHeight="1" x14ac:dyDescent="0.2">
      <c r="B10" s="198" t="str">
        <f>'Cover Page'!C9</f>
        <v>Health Insurer</v>
      </c>
    </row>
    <row r="11" spans="2:5" s="2" customFormat="1" ht="15.75" x14ac:dyDescent="0.25">
      <c r="B11" s="54" t="s">
        <v>85</v>
      </c>
    </row>
    <row r="12" spans="2:5" s="2" customFormat="1" x14ac:dyDescent="0.2">
      <c r="B12" s="198" t="str">
        <f>'Cover Page'!C6</f>
        <v>2019</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35.25" customHeight="1" x14ac:dyDescent="0.2">
      <c r="B18" s="203"/>
      <c r="C18" s="212"/>
      <c r="D18" s="350" t="s">
        <v>164</v>
      </c>
      <c r="E18" s="208"/>
    </row>
    <row r="19" spans="2:5" s="199" customFormat="1" ht="35.25" customHeight="1" x14ac:dyDescent="0.2">
      <c r="B19" s="203"/>
      <c r="C19" s="212"/>
      <c r="D19" s="350"/>
      <c r="E19" s="208"/>
    </row>
    <row r="20" spans="2:5" s="199" customFormat="1" ht="35.25" customHeight="1" x14ac:dyDescent="0.2">
      <c r="B20" s="203"/>
      <c r="C20" s="212"/>
      <c r="D20" s="350"/>
      <c r="E20" s="208"/>
    </row>
    <row r="21" spans="2:5" s="199" customFormat="1" ht="35.25" customHeight="1" x14ac:dyDescent="0.2">
      <c r="B21" s="203"/>
      <c r="C21" s="212"/>
      <c r="D21" s="350"/>
      <c r="E21" s="208"/>
    </row>
    <row r="22" spans="2:5" s="199" customFormat="1" ht="35.25" customHeight="1" x14ac:dyDescent="0.2">
      <c r="B22" s="203"/>
      <c r="C22" s="212"/>
      <c r="D22" s="350"/>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35.25" customHeight="1" x14ac:dyDescent="0.2">
      <c r="B26" s="203"/>
      <c r="C26" s="212"/>
      <c r="D26" s="350" t="s">
        <v>165</v>
      </c>
      <c r="E26" s="208"/>
    </row>
    <row r="27" spans="2:5" s="199" customFormat="1" ht="35.25" customHeight="1" x14ac:dyDescent="0.2">
      <c r="B27" s="203"/>
      <c r="C27" s="212"/>
      <c r="D27" s="350"/>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35.25" customHeight="1" x14ac:dyDescent="0.2">
      <c r="B33" s="203"/>
      <c r="C33" s="212"/>
      <c r="D33" s="350" t="s">
        <v>166</v>
      </c>
      <c r="E33" s="208"/>
    </row>
    <row r="34" spans="2:5" s="199" customFormat="1" ht="35.25" customHeight="1" x14ac:dyDescent="0.2">
      <c r="B34" s="203"/>
      <c r="C34" s="212"/>
      <c r="D34" s="350" t="s">
        <v>167</v>
      </c>
      <c r="E34" s="208"/>
    </row>
    <row r="35" spans="2:5" s="199" customFormat="1" ht="35.25" customHeight="1" x14ac:dyDescent="0.2">
      <c r="B35" s="203"/>
      <c r="C35" s="212"/>
      <c r="D35" s="350"/>
      <c r="E35" s="208"/>
    </row>
    <row r="36" spans="2:5" s="199" customFormat="1" ht="35.25" customHeight="1" x14ac:dyDescent="0.2">
      <c r="B36" s="203"/>
      <c r="C36" s="214"/>
      <c r="D36" s="350"/>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35.25" customHeight="1" x14ac:dyDescent="0.2">
      <c r="B40" s="203" t="s">
        <v>168</v>
      </c>
      <c r="C40" s="212"/>
      <c r="D40" s="350"/>
      <c r="E40" s="208"/>
    </row>
    <row r="41" spans="2:5" s="199" customFormat="1" ht="35.25" customHeight="1" x14ac:dyDescent="0.2">
      <c r="B41" s="203"/>
      <c r="C41" s="212"/>
      <c r="D41" s="350"/>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35.25" customHeight="1" x14ac:dyDescent="0.2">
      <c r="B47" s="203"/>
      <c r="C47" s="212"/>
      <c r="D47" s="350" t="s">
        <v>164</v>
      </c>
      <c r="E47" s="208"/>
    </row>
    <row r="48" spans="2:5" s="199" customFormat="1" ht="35.25" customHeight="1" x14ac:dyDescent="0.2">
      <c r="B48" s="203"/>
      <c r="C48" s="212"/>
      <c r="D48" s="350"/>
      <c r="E48" s="208"/>
    </row>
    <row r="49" spans="2:5" s="199" customFormat="1" ht="35.25" customHeight="1" x14ac:dyDescent="0.2">
      <c r="B49" s="203"/>
      <c r="C49" s="212"/>
      <c r="D49" s="350"/>
      <c r="E49" s="208"/>
    </row>
    <row r="50" spans="2:5" s="199" customFormat="1" ht="35.25" customHeight="1" x14ac:dyDescent="0.2">
      <c r="B50" s="203"/>
      <c r="C50" s="214"/>
      <c r="D50" s="350"/>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35.25" customHeight="1" x14ac:dyDescent="0.2">
      <c r="B55" s="203" t="s">
        <v>169</v>
      </c>
      <c r="C55" s="217"/>
      <c r="D55" s="350"/>
      <c r="E55" s="218"/>
    </row>
    <row r="56" spans="2:5" s="219" customFormat="1" ht="35.25" customHeight="1" x14ac:dyDescent="0.2">
      <c r="B56" s="203"/>
      <c r="C56" s="214"/>
      <c r="D56" s="350"/>
      <c r="E56" s="218"/>
    </row>
    <row r="57" spans="2:5" s="219" customFormat="1" ht="35.25" customHeight="1" x14ac:dyDescent="0.2">
      <c r="B57" s="203"/>
      <c r="C57" s="214"/>
      <c r="D57" s="350"/>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35.25" customHeight="1" x14ac:dyDescent="0.2">
      <c r="B62" s="203" t="s">
        <v>170</v>
      </c>
      <c r="C62" s="217"/>
      <c r="D62" s="350" t="s">
        <v>166</v>
      </c>
      <c r="E62" s="218"/>
    </row>
    <row r="63" spans="2:5" s="219" customFormat="1" ht="35.25" customHeight="1" x14ac:dyDescent="0.2">
      <c r="B63" s="203"/>
      <c r="C63" s="212"/>
      <c r="D63" s="350"/>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35.25" customHeight="1" x14ac:dyDescent="0.2">
      <c r="B69" s="203"/>
      <c r="C69" s="217"/>
      <c r="D69" s="350" t="s">
        <v>164</v>
      </c>
      <c r="E69" s="218"/>
    </row>
    <row r="70" spans="2:5" s="219" customFormat="1" ht="35.25" customHeight="1" x14ac:dyDescent="0.2">
      <c r="B70" s="203"/>
      <c r="C70" s="212"/>
      <c r="D70" s="350"/>
      <c r="E70" s="218"/>
    </row>
    <row r="71" spans="2:5" s="219" customFormat="1" ht="35.25" customHeight="1" x14ac:dyDescent="0.2">
      <c r="B71" s="203"/>
      <c r="C71" s="214"/>
      <c r="D71" s="350"/>
      <c r="E71" s="218"/>
    </row>
    <row r="72" spans="2:5" s="219" customFormat="1" ht="35.25" customHeight="1" x14ac:dyDescent="0.2">
      <c r="B72" s="203"/>
      <c r="C72" s="214"/>
      <c r="D72" s="350"/>
      <c r="E72" s="218"/>
    </row>
    <row r="73" spans="2:5" s="219" customFormat="1" ht="35.25" customHeight="1" x14ac:dyDescent="0.2">
      <c r="B73" s="203"/>
      <c r="C73" s="214"/>
      <c r="D73" s="350"/>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35.25" customHeight="1" x14ac:dyDescent="0.2">
      <c r="B76" s="203"/>
      <c r="C76" s="217"/>
      <c r="D76" s="350" t="s">
        <v>166</v>
      </c>
      <c r="E76" s="218"/>
    </row>
    <row r="77" spans="2:5" s="219" customFormat="1" ht="35.25" customHeight="1" x14ac:dyDescent="0.2">
      <c r="B77" s="203"/>
      <c r="C77" s="212"/>
      <c r="D77" s="350"/>
      <c r="E77" s="218"/>
    </row>
    <row r="78" spans="2:5" s="219" customFormat="1" ht="35.25" customHeight="1" x14ac:dyDescent="0.2">
      <c r="B78" s="203"/>
      <c r="C78" s="214"/>
      <c r="D78" s="350"/>
      <c r="E78" s="218"/>
    </row>
    <row r="79" spans="2:5" s="219" customFormat="1" ht="35.25" customHeight="1" x14ac:dyDescent="0.2">
      <c r="B79" s="203"/>
      <c r="C79" s="214"/>
      <c r="D79" s="350"/>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zoomScale="80" zoomScaleNormal="80" workbookViewId="0"/>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hidden="1" customWidth="1"/>
    <col min="6" max="6" width="15.140625" style="9" hidden="1" customWidth="1"/>
    <col min="7" max="8" width="16.28515625" style="9" hidden="1" customWidth="1"/>
    <col min="9" max="10" width="13" style="9" hidden="1" customWidth="1"/>
    <col min="11" max="12" width="16.28515625" style="9" hidden="1" customWidth="1"/>
    <col min="13" max="13" width="14.5703125" style="9" hidden="1" customWidth="1"/>
    <col min="14" max="14" width="14.5703125" style="11" hidden="1" customWidth="1"/>
    <col min="15" max="16" width="16.28515625" style="9" hidden="1" customWidth="1"/>
    <col min="17" max="18" width="14.5703125" style="9" bestFit="1" customWidth="1"/>
    <col min="19" max="20" width="16.28515625" style="9" bestFit="1" customWidth="1"/>
    <col min="21" max="22" width="14.5703125" style="9" bestFit="1"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Dearborn Life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t="str">
        <f>'Cover Page'!C9</f>
        <v>Health Insurer</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2019</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1"/>
      <c r="R21" s="262"/>
      <c r="S21" s="178"/>
      <c r="T21" s="176"/>
      <c r="U21" s="261">
        <v>497486.42000000004</v>
      </c>
      <c r="V21" s="262">
        <v>394253.92499999999</v>
      </c>
      <c r="W21" s="178"/>
      <c r="X21" s="176"/>
      <c r="Y21" s="261"/>
      <c r="Z21" s="262"/>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c r="R22" s="264"/>
      <c r="S22" s="265">
        <f>'Pt 1 Summary of Data'!L24</f>
        <v>0</v>
      </c>
      <c r="T22" s="266">
        <f>SUM(Q22:S22)</f>
        <v>0</v>
      </c>
      <c r="U22" s="263">
        <v>497486.42000000004</v>
      </c>
      <c r="V22" s="264">
        <v>394253.92499999999</v>
      </c>
      <c r="W22" s="265">
        <f>'Pt 1 Summary of Data'!N24</f>
        <v>352366.17000000022</v>
      </c>
      <c r="X22" s="266">
        <f>SUM(U22:W22)</f>
        <v>1244106.5150000001</v>
      </c>
      <c r="Y22" s="263"/>
      <c r="Z22" s="264"/>
      <c r="AA22" s="265">
        <f>'Pt 1 Summary of Data'!P24</f>
        <v>0</v>
      </c>
      <c r="AB22" s="266">
        <f>SUM(Y22:AA22)</f>
        <v>0</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0</v>
      </c>
      <c r="R23" s="267">
        <f>SUM(R$22:R$22)</f>
        <v>0</v>
      </c>
      <c r="S23" s="267">
        <f>SUM(S$22:S$22)</f>
        <v>0</v>
      </c>
      <c r="T23" s="266">
        <f>SUM(Q23:S23)</f>
        <v>0</v>
      </c>
      <c r="U23" s="267">
        <f>SUM(U$22:U$22)</f>
        <v>497486.42000000004</v>
      </c>
      <c r="V23" s="267">
        <f>SUM(V$22:V$22)</f>
        <v>394253.92499999999</v>
      </c>
      <c r="W23" s="267">
        <f>SUM(W$22:W$22)</f>
        <v>352366.17000000022</v>
      </c>
      <c r="X23" s="266">
        <f>SUM(U23:W23)</f>
        <v>1244106.5150000001</v>
      </c>
      <c r="Y23" s="267">
        <f>SUM(Y$22:Y$22)</f>
        <v>0</v>
      </c>
      <c r="Z23" s="267">
        <f>SUM(Z$22:Z$22)</f>
        <v>0</v>
      </c>
      <c r="AA23" s="267">
        <f>SUM(AA$22:AA$22)</f>
        <v>0</v>
      </c>
      <c r="AB23" s="266">
        <f>SUM(Y23:AA23)</f>
        <v>0</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c r="R26" s="264"/>
      <c r="S26" s="274">
        <f>'Pt 1 Summary of Data'!L21</f>
        <v>0</v>
      </c>
      <c r="T26" s="266">
        <f>SUM(Q26:S26)</f>
        <v>0</v>
      </c>
      <c r="U26" s="273">
        <v>750974.52320000005</v>
      </c>
      <c r="V26" s="264">
        <v>682775.75600000005</v>
      </c>
      <c r="W26" s="274">
        <f>'Pt 1 Summary of Data'!N21</f>
        <v>656128.35360000003</v>
      </c>
      <c r="X26" s="266">
        <f>SUM(U26:W26)</f>
        <v>2089878.6328000003</v>
      </c>
      <c r="Y26" s="273"/>
      <c r="Z26" s="264"/>
      <c r="AA26" s="274">
        <f>'Pt 1 Summary of Data'!P21</f>
        <v>0</v>
      </c>
      <c r="AB26" s="266">
        <f>SUM(Y26:AA26)</f>
        <v>0</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c r="R27" s="264"/>
      <c r="S27" s="274">
        <f>'Pt 1 Summary of Data'!L35</f>
        <v>0</v>
      </c>
      <c r="T27" s="266">
        <f>SUM(Q27:S27)</f>
        <v>0</v>
      </c>
      <c r="U27" s="273">
        <v>20839</v>
      </c>
      <c r="V27" s="264">
        <v>43256</v>
      </c>
      <c r="W27" s="274">
        <f>'Pt 1 Summary of Data'!N35</f>
        <v>40869</v>
      </c>
      <c r="X27" s="266">
        <f>SUM(U27:W27)</f>
        <v>104964</v>
      </c>
      <c r="Y27" s="273"/>
      <c r="Z27" s="264"/>
      <c r="AA27" s="274">
        <f>'Pt 1 Summary of Data'!P35</f>
        <v>0</v>
      </c>
      <c r="AB27" s="266">
        <f>SUM(Y27:AA27)</f>
        <v>0</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0</v>
      </c>
      <c r="R28" s="274">
        <f t="shared" si="0"/>
        <v>0</v>
      </c>
      <c r="S28" s="274">
        <f t="shared" si="0"/>
        <v>0</v>
      </c>
      <c r="T28" s="112">
        <f>T$26-T$27</f>
        <v>0</v>
      </c>
      <c r="U28" s="274">
        <f t="shared" si="0"/>
        <v>730135.52320000005</v>
      </c>
      <c r="V28" s="274">
        <f t="shared" si="0"/>
        <v>639519.75600000005</v>
      </c>
      <c r="W28" s="274">
        <f t="shared" si="0"/>
        <v>615259.35360000003</v>
      </c>
      <c r="X28" s="112">
        <f>X$26-X$27</f>
        <v>1984914.6328000003</v>
      </c>
      <c r="Y28" s="274">
        <f t="shared" si="0"/>
        <v>0</v>
      </c>
      <c r="Z28" s="274">
        <f t="shared" si="0"/>
        <v>0</v>
      </c>
      <c r="AA28" s="274">
        <f t="shared" si="0"/>
        <v>0</v>
      </c>
      <c r="AB28" s="112">
        <f>AB$26-AB$27</f>
        <v>0</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c r="R30" s="279"/>
      <c r="S30" s="280">
        <f>'Pt 1 Summary of Data'!L49</f>
        <v>0</v>
      </c>
      <c r="T30" s="281">
        <f>SUM(Q30:S30)</f>
        <v>0</v>
      </c>
      <c r="U30" s="282">
        <v>1175</v>
      </c>
      <c r="V30" s="279">
        <v>1063.1666666666667</v>
      </c>
      <c r="W30" s="283">
        <f>'Pt 1 Summary of Data'!N49</f>
        <v>988</v>
      </c>
      <c r="X30" s="281">
        <f>SUM(U30:W30)</f>
        <v>3226.166666666667</v>
      </c>
      <c r="Y30" s="282"/>
      <c r="Z30" s="279"/>
      <c r="AA30" s="283">
        <f>'Pt 1 Summary of Data'!P49</f>
        <v>0</v>
      </c>
      <c r="AB30" s="281">
        <f>SUM(Y30:AA30)</f>
        <v>0</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t="str">
        <f>IF(T30&lt;1000,"Not Required to Calculate",T23/T28)</f>
        <v>Not Required to Calculate</v>
      </c>
      <c r="U33" s="292"/>
      <c r="V33" s="293"/>
      <c r="W33" s="293"/>
      <c r="X33" s="294">
        <f>IF(X30&lt;1000,"Not Required to Calculate",X23/X28)</f>
        <v>0.6267808672683387</v>
      </c>
      <c r="Y33" s="292"/>
      <c r="Z33" s="293"/>
      <c r="AA33" s="293"/>
      <c r="AB33" s="294" t="str">
        <f>IF(AB30&lt;1000,"Not Required to Calculate",AB23/AB28)</f>
        <v>Not Required to Calculate</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Z36" s="25"/>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13" zoomScaleNormal="100" workbookViewId="0"/>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3" t="s">
        <v>127</v>
      </c>
    </row>
    <row r="8" spans="2:3" s="2" customFormat="1" ht="15.75" customHeight="1" x14ac:dyDescent="0.25">
      <c r="B8" s="298" t="str">
        <f>'Cover Page'!C8</f>
        <v>Dearborn Life Insurance Company</v>
      </c>
    </row>
    <row r="9" spans="2:3" s="2" customFormat="1" ht="15.75" customHeight="1" x14ac:dyDescent="0.25">
      <c r="B9" s="54" t="s">
        <v>90</v>
      </c>
    </row>
    <row r="10" spans="2:3" s="2" customFormat="1" ht="15.75" customHeight="1" x14ac:dyDescent="0.25">
      <c r="B10" s="298" t="str">
        <f>'Cover Page'!C9</f>
        <v>Health Insurer</v>
      </c>
    </row>
    <row r="11" spans="2:3" s="2" customFormat="1" ht="15.75" x14ac:dyDescent="0.25">
      <c r="B11" s="54" t="s">
        <v>85</v>
      </c>
    </row>
    <row r="12" spans="2:3" s="2" customFormat="1" x14ac:dyDescent="0.2">
      <c r="B12" s="198" t="str">
        <f>'Cover Page'!C6</f>
        <v>2019</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c r="C34" s="370"/>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topLeftCell="A7" zoomScaleNormal="100" workbookViewId="0">
      <selection activeCell="B30" sqref="B30"/>
    </sheetView>
  </sheetViews>
  <sheetFormatPr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Dearborn Life Insurance Company</v>
      </c>
      <c r="D8" s="347" t="s">
        <v>91</v>
      </c>
    </row>
    <row r="9" spans="2:4" ht="15.75" customHeight="1" x14ac:dyDescent="0.25">
      <c r="B9" s="54" t="s">
        <v>90</v>
      </c>
    </row>
    <row r="10" spans="2:4" ht="15.75" customHeight="1" x14ac:dyDescent="0.25">
      <c r="B10" s="298" t="str">
        <f>'Cover Page'!C9</f>
        <v>Health Insurer</v>
      </c>
    </row>
    <row r="11" spans="2:4" ht="15.75" x14ac:dyDescent="0.25">
      <c r="B11" s="54" t="s">
        <v>85</v>
      </c>
    </row>
    <row r="12" spans="2:4" x14ac:dyDescent="0.2">
      <c r="B12" s="198" t="str">
        <f>'Cover Page'!C6</f>
        <v>2019</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2020-07-29T15:08:33Z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