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1700" tabRatio="646" activeTab="4"/>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W27" i="10" l="1"/>
  <c r="X27" i="10" s="1"/>
  <c r="S30" i="10"/>
  <c r="T30" i="10" s="1"/>
  <c r="G22" i="10"/>
  <c r="H22" i="10" s="1"/>
  <c r="X28" i="10"/>
  <c r="O35" i="4"/>
  <c r="G35" i="4"/>
  <c r="G23" i="10"/>
  <c r="H23" i="10" s="1"/>
  <c r="H35" i="4"/>
  <c r="K27" i="10" s="1"/>
  <c r="L27" i="10" s="1"/>
  <c r="L28" i="10" s="1"/>
  <c r="P35" i="4"/>
  <c r="M35" i="4"/>
  <c r="L35" i="4"/>
  <c r="F35" i="4"/>
  <c r="G27" i="10" s="1"/>
  <c r="H27" i="10" s="1"/>
  <c r="H28" i="10" s="1"/>
  <c r="E35" i="4"/>
  <c r="AA23" i="10"/>
  <c r="AB23" i="10" s="1"/>
  <c r="W23" i="10"/>
  <c r="X23" i="10" s="1"/>
  <c r="S23" i="10"/>
  <c r="T23" i="10" s="1"/>
  <c r="O23" i="10"/>
  <c r="P23" i="10" s="1"/>
  <c r="K23" i="10"/>
  <c r="L23" i="10" s="1"/>
  <c r="K35" i="4"/>
  <c r="W28" i="10"/>
  <c r="I35" i="4"/>
  <c r="J35" i="4"/>
  <c r="O27" i="10" s="1"/>
  <c r="P27" i="10" s="1"/>
  <c r="P28" i="10" s="1"/>
  <c r="S27" i="10" l="1"/>
  <c r="AA27" i="10"/>
  <c r="AB27" i="10" s="1"/>
  <c r="AB28" i="10" s="1"/>
  <c r="AB33" i="10" s="1"/>
  <c r="T27" i="10"/>
  <c r="T28" i="10" s="1"/>
  <c r="T33" i="10" s="1"/>
  <c r="S28" i="10"/>
  <c r="X33" i="10"/>
  <c r="AA28" i="10"/>
  <c r="K28" i="10"/>
  <c r="G28" i="10"/>
  <c r="L33" i="10"/>
  <c r="P33" i="10"/>
  <c r="H33" i="10"/>
  <c r="O28" i="10"/>
</calcChain>
</file>

<file path=xl/sharedStrings.xml><?xml version="1.0" encoding="utf-8"?>
<sst xmlns="http://schemas.openxmlformats.org/spreadsheetml/2006/main" count="357" uniqueCount="191">
  <si>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</si>
  <si>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</si>
  <si>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</si>
  <si>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</si>
  <si>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</si>
  <si>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</si>
  <si>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</si>
  <si>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</si>
  <si>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</si>
  <si>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</si>
  <si>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</si>
  <si>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</si>
  <si>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</si>
  <si>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</si>
  <si>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</si>
  <si>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</si>
  <si>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</si>
  <si>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</si>
  <si>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</si>
  <si>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</si>
  <si>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</si>
  <si>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</si>
  <si>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</si>
  <si>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</si>
  <si>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</si>
  <si>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</si>
  <si>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</si>
  <si>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</si>
  <si>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</si>
  <si>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</si>
  <si>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</si>
  <si>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</si>
  <si>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</si>
  <si>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</si>
  <si>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</si>
  <si>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</si>
  <si>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</si>
  <si>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</si>
  <si>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</si>
  <si>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</si>
  <si>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</si>
  <si>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</si>
  <si>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</si>
  <si>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</si>
  <si>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</si>
  <si>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</si>
  <si>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</si>
  <si>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</si>
  <si>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</si>
  <si>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</si>
  <si>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</si>
  <si>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</si>
  <si>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</si>
  <si>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</si>
  <si>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</si>
  <si>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</si>
  <si>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</si>
  <si>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</si>
  <si>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</si>
  <si>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</si>
  <si>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</si>
  <si>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</si>
  <si>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</si>
  <si>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</si>
  <si>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</si>
  <si>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</si>
  <si>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</si>
  <si>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</si>
  <si>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</si>
  <si>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</si>
  <si>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</si>
  <si>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</si>
  <si>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</si>
  <si>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</si>
  <si>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</si>
  <si>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</si>
  <si>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</si>
  <si>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</si>
  <si>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</si>
  <si>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</si>
  <si>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</si>
  <si>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</si>
  <si>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</si>
  <si>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</si>
  <si>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</si>
  <si>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</si>
  <si>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</si>
  <si>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</si>
  <si>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</si>
  <si>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</si>
  <si>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</si>
  <si>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</si>
  <si>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</si>
  <si>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</si>
  <si>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</si>
  <si>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</si>
  <si>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</si>
  <si>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</si>
  <si>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</si>
  <si>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</si>
  <si>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</si>
  <si>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</si>
  <si>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</si>
  <si>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</si>
  <si>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</si>
  <si>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</si>
  <si>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</si>
  <si>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</si>
  <si>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</si>
  <si>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</si>
  <si>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</si>
  <si>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</si>
  <si>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</si>
  <si>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</si>
  <si>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</si>
  <si>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</si>
  <si>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</si>
  <si>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</si>
  <si>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</si>
  <si>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</si>
  <si>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</si>
  <si>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</si>
  <si>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</si>
  <si>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</si>
  <si>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</si>
  <si>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</si>
  <si>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</si>
  <si>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</si>
  <si>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</si>
  <si>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</si>
  <si>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</si>
  <si>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</si>
  <si>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</si>
  <si>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</si>
  <si>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</si>
  <si>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</si>
  <si>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</si>
  <si>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</si>
  <si>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</si>
  <si>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</si>
  <si>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</si>
  <si>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</si>
  <si>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</si>
  <si>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</si>
  <si>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</si>
  <si>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</si>
  <si>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</si>
  <si>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</si>
  <si>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</si>
  <si>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</si>
  <si>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</si>
  <si>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</si>
  <si>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</si>
  <si>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</si>
  <si>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</si>
  <si>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</si>
  <si>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</si>
  <si>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</si>
  <si>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</si>
  <si>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</si>
  <si>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Connecticut General Life Insurance Company</t>
  </si>
  <si>
    <t>2019</t>
  </si>
  <si>
    <t xml:space="preserve">Includes claims paid or payable to physicians and non-clinical providers for services and supplies covered by the policy, including estimates of losses incurred, but not yet reported.  </t>
  </si>
  <si>
    <t xml:space="preserve">          Allocation</t>
  </si>
  <si>
    <t xml:space="preserve">          Description</t>
  </si>
  <si>
    <t>Includes all federal taxes and assessments allocated to health insurance coverage reported under Section 2718 of the Public Health Service Act and excludes federal income taxes on investment income, capital gains and the medical loss rebate liability, fines and penalties of regulatory authorities, and fees for examinations by any Federal departments other than as specified in 45 CFR §158.161(a) as other non-claims costs, that are not included as an adjustment to premium revenue.</t>
  </si>
  <si>
    <t xml:space="preserve">Premium earned by segment by contract situs state is used to allocate state and municipal premium taxes. </t>
  </si>
  <si>
    <t>Property taxes are allocated pro rata based on membership. Once dollars have been allocated to the California sitused other health column based on the methodology noted above- these dollars are then allocated to the individual and large group sizing based on premium's in each of those segments.</t>
  </si>
  <si>
    <t>N/A</t>
  </si>
  <si>
    <t>Assessments were allocated by state based on actual payment detail.</t>
  </si>
  <si>
    <t>Assessments were further allocated to segments (i.e., individual, small group, large group) pro rata based on the proportion of membership associated with contracts in each segment sitused in a state.</t>
  </si>
  <si>
    <t>Once dollars have been allocated to the California sitused other health column based on the methodologies noted above- these dollars are then allocated to the individual and large group sizing based on premium's in each of those segments.</t>
  </si>
  <si>
    <t>Includes statutory assessments to defray operating expenses of any State or Federal regulatory department, and examination fees in lieu of premium taxes as specified by State law, and excludes fines and penalties of regulatory authorities, and any fees for examinations by any State or Federal regulatory departments other than as specifically included in this Line.</t>
  </si>
  <si>
    <t>Expenses are allocated pro rata based on the proportion of enrollee months associated with contracts in each segment (i.e., individual, small group, large group) that are sitused in a state.</t>
  </si>
  <si>
    <t>Once dollars have been allocated to the California sitused other health column based on the methodology noted above- these dollars are then allocated to the individual and large group sizing based on premium's in each of those segments.</t>
  </si>
  <si>
    <t>Includes compensation (including but not limited to salary and benefits) to employees engaged in soliciting and generating sales to policyholders for the issuer.</t>
  </si>
  <si>
    <t>Premium earned by segment by contract situs state is used to allocate expenses associated with contracts in the small and large group segment that are sitused in a state.</t>
  </si>
  <si>
    <t>All expenses incurred by the issuer payable to a licensed agent, broker, or producer who is not an employee of the issuer in relation to the sale and solicitation of policies for the company.</t>
  </si>
  <si>
    <t>Other taxes are specifically identified by state, if specific identification was not possible, remaining taxes were allocated based on a ratio of total specifically identified state tax payments.</t>
  </si>
  <si>
    <t xml:space="preserve">Expenses are allocated pro rata based on the proportion of enrollee months associated with contracts in each segment (i.e., individual, small group, large group) that are sitused in a state. </t>
  </si>
  <si>
    <t>Federal payroll tax is aligned to a product and then allocated on a pro rata basis to the proper segment (i.e., individual, small group, large group) within a  state based on membership associated with contracts in each segment sitused in each state.</t>
  </si>
  <si>
    <t>Includes other taxes, fines and penalties of regulatory authorities, and fees for examinations by any State or Federal departments not already included in other lines.</t>
  </si>
  <si>
    <t>General and Administrative Expenses not already Included in other lines.</t>
  </si>
  <si>
    <t>Paid claims are assigned to the contract situs state.  Claim liabilities are allocated to the contract situs state based on premium.</t>
  </si>
  <si>
    <t>Premium earned by segment (i.e., individual, small group, large group) by contract situs state is used to allocate guaranty fund assessments.</t>
  </si>
  <si>
    <t>Includes State income, excise, business, and other taxes that may be excluded from earned premium under 45 CFR §158.162(b)(1), also includes State premium taxes, and Community Benefit Expenditures.</t>
  </si>
  <si>
    <t>Aligning with the CMS HHS Commercial MLR, the optional quality improvement expenses reporting method (0.8% of earned premium) has been elected.</t>
  </si>
  <si>
    <t>Federal income taxes, excluding federal income taxes on net investment income, capital gains and the medical loss rebate liability, were allocated by state and by segment (i.e., individual, small group, large group) based on their pro rata share of pre-federal tax income excluding net investment income, capital gains, medical loss rebate liability, HII fee and in some instances goodwill amortization.</t>
  </si>
  <si>
    <t>n/a</t>
  </si>
  <si>
    <t>Timothy S Sheridan                 7/30/2019</t>
  </si>
  <si>
    <t>Kathleen M. O'Neil                   7/30/2019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</si>
</sst>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0" fontId="0" fillId="0" borderId="75" xfId="0" applyFont="1" applyBorder="1" applyAlignment="1" applyProtection="1">
      <alignment horizontal="left" wrapText="1" indent="3"/>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zoomScaleNormal="100" workbookViewId="0">
      <selection activeCell="F1" sqref="F1"/>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161</v>
      </c>
    </row>
    <row r="7" spans="1:3" ht="15.75" x14ac:dyDescent="0.2">
      <c r="A7" s="32" t="s">
        <v>1</v>
      </c>
      <c r="B7" s="33" t="s">
        <v>134</v>
      </c>
      <c r="C7" s="35"/>
    </row>
    <row r="8" spans="1:3" ht="15.75" x14ac:dyDescent="0.2">
      <c r="A8" s="32" t="s">
        <v>2</v>
      </c>
      <c r="B8" s="33" t="s">
        <v>88</v>
      </c>
      <c r="C8" s="34" t="s">
        <v>160</v>
      </c>
    </row>
    <row r="9" spans="1:3" ht="15.75" x14ac:dyDescent="0.2">
      <c r="A9" s="32" t="s">
        <v>3</v>
      </c>
      <c r="B9" s="33" t="s">
        <v>89</v>
      </c>
      <c r="C9" s="34"/>
    </row>
    <row r="10" spans="1:3" ht="16.5" thickBot="1" x14ac:dyDescent="0.3">
      <c r="A10" s="36" t="s">
        <v>4</v>
      </c>
      <c r="B10" s="37" t="s">
        <v>86</v>
      </c>
      <c r="C10" s="38"/>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G22" zoomScaleNormal="100" workbookViewId="0">
      <selection activeCell="A2" sqref="A2"/>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f>'Cover Page'!C10</f>
        <v>0</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Connecticut General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444669.57</v>
      </c>
      <c r="L21" s="83">
        <f>'Pt 2 Premium and Claims'!L22+'Pt 2 Premium and Claims'!L23-'Pt 2 Premium and Claims'!L24-'Pt 2 Premium and Claims'!L25</f>
        <v>445818.7</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-29873.190000000002</v>
      </c>
      <c r="P21" s="83">
        <f>'Pt 2 Premium and Claims'!P22+'Pt 2 Premium and Claims'!P23-'Pt 2 Premium and Claims'!P24-'Pt 2 Premium and Claims'!P25</f>
        <v>-127.19999999999982</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248557.57</v>
      </c>
      <c r="L24" s="83">
        <f>'Pt 2 Premium and Claims'!L51</f>
        <v>250125</v>
      </c>
      <c r="M24" s="82">
        <f>'Pt 2 Premium and Claims'!M51</f>
        <v>0</v>
      </c>
      <c r="N24" s="83">
        <f>'Pt 2 Premium and Claims'!N51</f>
        <v>0</v>
      </c>
      <c r="O24" s="82">
        <f>'Pt 2 Premium and Claims'!O51</f>
        <v>647.13</v>
      </c>
      <c r="P24" s="83">
        <f>'Pt 2 Premium and Claims'!P51</f>
        <v>-3</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40395.718456213559</v>
      </c>
      <c r="L28" s="108">
        <v>40395.718456213559</v>
      </c>
      <c r="M28" s="106">
        <v>0</v>
      </c>
      <c r="N28" s="105">
        <v>0</v>
      </c>
      <c r="O28" s="106">
        <v>-8397.0140513040005</v>
      </c>
      <c r="P28" s="108">
        <v>-8397.0140513040005</v>
      </c>
    </row>
    <row r="29" spans="2:16" s="39" customFormat="1" ht="30" x14ac:dyDescent="0.2">
      <c r="B29" s="97"/>
      <c r="C29" s="101"/>
      <c r="D29" s="81" t="s">
        <v>67</v>
      </c>
      <c r="E29" s="106"/>
      <c r="F29" s="108"/>
      <c r="G29" s="104"/>
      <c r="H29" s="105"/>
      <c r="I29" s="106"/>
      <c r="J29" s="107"/>
      <c r="K29" s="106">
        <v>0</v>
      </c>
      <c r="L29" s="108">
        <v>0</v>
      </c>
      <c r="M29" s="106">
        <v>0</v>
      </c>
      <c r="N29" s="105">
        <v>0</v>
      </c>
      <c r="O29" s="106">
        <v>0</v>
      </c>
      <c r="P29" s="108">
        <v>0</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-45.048843628270198</v>
      </c>
      <c r="L31" s="108">
        <v>-45.048843628270198</v>
      </c>
      <c r="M31" s="106"/>
      <c r="N31" s="105">
        <v>0</v>
      </c>
      <c r="O31" s="106"/>
      <c r="P31" s="108">
        <v>0</v>
      </c>
    </row>
    <row r="32" spans="2:16" x14ac:dyDescent="0.2">
      <c r="B32" s="79"/>
      <c r="C32" s="101"/>
      <c r="D32" s="109" t="s">
        <v>104</v>
      </c>
      <c r="E32" s="106"/>
      <c r="F32" s="108"/>
      <c r="G32" s="104"/>
      <c r="H32" s="105"/>
      <c r="I32" s="106"/>
      <c r="J32" s="107"/>
      <c r="K32" s="106">
        <v>17019.865783923487</v>
      </c>
      <c r="L32" s="108">
        <v>17019.865783923487</v>
      </c>
      <c r="M32" s="106"/>
      <c r="N32" s="105">
        <v>0</v>
      </c>
      <c r="O32" s="106"/>
      <c r="P32" s="108">
        <v>0</v>
      </c>
    </row>
    <row r="33" spans="2:16" x14ac:dyDescent="0.2">
      <c r="B33" s="79"/>
      <c r="C33" s="101"/>
      <c r="D33" s="109" t="s">
        <v>103</v>
      </c>
      <c r="E33" s="106"/>
      <c r="F33" s="108"/>
      <c r="G33" s="104"/>
      <c r="H33" s="105"/>
      <c r="I33" s="106"/>
      <c r="J33" s="107"/>
      <c r="K33" s="106">
        <v>0</v>
      </c>
      <c r="L33" s="108">
        <v>0</v>
      </c>
      <c r="M33" s="106"/>
      <c r="N33" s="105">
        <v>0</v>
      </c>
      <c r="O33" s="106"/>
      <c r="P33" s="108">
        <v>0</v>
      </c>
    </row>
    <row r="34" spans="2:16" x14ac:dyDescent="0.2">
      <c r="B34" s="79"/>
      <c r="C34" s="101">
        <v>3.3</v>
      </c>
      <c r="D34" s="109" t="s">
        <v>21</v>
      </c>
      <c r="E34" s="110"/>
      <c r="F34" s="108"/>
      <c r="G34" s="104"/>
      <c r="H34" s="105"/>
      <c r="I34" s="106"/>
      <c r="J34" s="107"/>
      <c r="K34" s="110">
        <v>37.999215426899667</v>
      </c>
      <c r="L34" s="108">
        <v>37.999215426899667</v>
      </c>
      <c r="M34" s="106"/>
      <c r="N34" s="105">
        <v>0</v>
      </c>
      <c r="O34" s="106"/>
      <c r="P34" s="108">
        <v>0</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57408.534611935676</v>
      </c>
      <c r="L35" s="112">
        <f t="shared" si="0"/>
        <v>57408.534611935676</v>
      </c>
      <c r="M35" s="111">
        <f t="shared" si="0"/>
        <v>0</v>
      </c>
      <c r="N35" s="112">
        <f t="shared" si="0"/>
        <v>0</v>
      </c>
      <c r="O35" s="111">
        <f t="shared" si="0"/>
        <v>-8397.0140513040005</v>
      </c>
      <c r="P35" s="112">
        <f t="shared" si="0"/>
        <v>-8397.0140513040005</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-485.2207508357958</v>
      </c>
      <c r="L38" s="108">
        <v>-485.2207508357958</v>
      </c>
      <c r="M38" s="106"/>
      <c r="N38" s="108">
        <v>0</v>
      </c>
      <c r="O38" s="106"/>
      <c r="P38" s="108">
        <v>0</v>
      </c>
    </row>
    <row r="39" spans="2:16" x14ac:dyDescent="0.2">
      <c r="B39" s="116"/>
      <c r="C39" s="101">
        <v>4.2</v>
      </c>
      <c r="D39" s="109" t="s">
        <v>19</v>
      </c>
      <c r="E39" s="106"/>
      <c r="F39" s="108"/>
      <c r="G39" s="106"/>
      <c r="H39" s="108"/>
      <c r="I39" s="106"/>
      <c r="J39" s="108"/>
      <c r="K39" s="106">
        <v>26940.74</v>
      </c>
      <c r="L39" s="108">
        <v>26940.74</v>
      </c>
      <c r="M39" s="106"/>
      <c r="N39" s="108">
        <v>0</v>
      </c>
      <c r="O39" s="106"/>
      <c r="P39" s="108">
        <v>0</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113.48181982694018</v>
      </c>
      <c r="L41" s="108">
        <v>113.48181982694018</v>
      </c>
      <c r="M41" s="110"/>
      <c r="N41" s="108">
        <v>0</v>
      </c>
      <c r="O41" s="110"/>
      <c r="P41" s="108">
        <v>0</v>
      </c>
    </row>
    <row r="42" spans="2:16" ht="30" x14ac:dyDescent="0.2">
      <c r="B42" s="116"/>
      <c r="C42" s="117"/>
      <c r="D42" s="81" t="s">
        <v>123</v>
      </c>
      <c r="E42" s="110"/>
      <c r="F42" s="108"/>
      <c r="G42" s="110"/>
      <c r="H42" s="108"/>
      <c r="I42" s="110"/>
      <c r="J42" s="108"/>
      <c r="K42" s="110">
        <v>798.84323472115773</v>
      </c>
      <c r="L42" s="108">
        <v>798.84323472115773</v>
      </c>
      <c r="M42" s="110"/>
      <c r="N42" s="108">
        <v>0</v>
      </c>
      <c r="O42" s="110"/>
      <c r="P42" s="108">
        <v>0</v>
      </c>
    </row>
    <row r="43" spans="2:16" x14ac:dyDescent="0.2">
      <c r="B43" s="116"/>
      <c r="C43" s="101">
        <v>4.4000000000000004</v>
      </c>
      <c r="D43" s="109" t="s">
        <v>20</v>
      </c>
      <c r="E43" s="110"/>
      <c r="F43" s="104"/>
      <c r="G43" s="110"/>
      <c r="H43" s="104"/>
      <c r="I43" s="110"/>
      <c r="J43" s="104"/>
      <c r="K43" s="110">
        <v>5180.4904678277508</v>
      </c>
      <c r="L43" s="104">
        <v>5180.4904678277508</v>
      </c>
      <c r="M43" s="110"/>
      <c r="N43" s="104">
        <v>0</v>
      </c>
      <c r="O43" s="110"/>
      <c r="P43" s="108">
        <v>0</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32548.334771540052</v>
      </c>
      <c r="L44" s="83">
        <f t="shared" si="1"/>
        <v>32548.334771540052</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919</v>
      </c>
      <c r="L47" s="126">
        <v>919</v>
      </c>
      <c r="M47" s="125">
        <v>0</v>
      </c>
      <c r="N47" s="126">
        <v>0</v>
      </c>
      <c r="O47" s="125">
        <v>0</v>
      </c>
      <c r="P47" s="103">
        <v>0</v>
      </c>
    </row>
    <row r="48" spans="2:16" s="39" customFormat="1" x14ac:dyDescent="0.2">
      <c r="B48" s="97"/>
      <c r="C48" s="101">
        <v>5.2</v>
      </c>
      <c r="D48" s="109" t="s">
        <v>27</v>
      </c>
      <c r="E48" s="125"/>
      <c r="F48" s="126"/>
      <c r="G48" s="125"/>
      <c r="H48" s="126"/>
      <c r="I48" s="125"/>
      <c r="J48" s="126"/>
      <c r="K48" s="125">
        <v>11675</v>
      </c>
      <c r="L48" s="126">
        <v>11675</v>
      </c>
      <c r="M48" s="125">
        <v>0</v>
      </c>
      <c r="N48" s="126">
        <v>0</v>
      </c>
      <c r="O48" s="125">
        <v>0</v>
      </c>
      <c r="P48" s="127">
        <v>0</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972.91666666666663</v>
      </c>
      <c r="L49" s="129">
        <f t="shared" si="2"/>
        <v>972.91666666666663</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v>4524900.1641291678</v>
      </c>
      <c r="F51" s="142"/>
      <c r="G51" s="142"/>
      <c r="H51" s="142"/>
      <c r="I51" s="142"/>
      <c r="J51" s="142"/>
      <c r="K51" s="138"/>
      <c r="L51" s="142"/>
      <c r="M51" s="142"/>
      <c r="N51" s="142"/>
      <c r="O51" s="142"/>
      <c r="P51" s="143"/>
    </row>
    <row r="52" spans="2:16" ht="15.75" thickBot="1" x14ac:dyDescent="0.25">
      <c r="B52" s="144" t="s">
        <v>57</v>
      </c>
      <c r="C52" s="145" t="s">
        <v>129</v>
      </c>
      <c r="D52" s="146"/>
      <c r="E52" s="147">
        <v>-5907.6554901874906</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5" priority="73" stopIfTrue="1" operator="lessThan">
      <formula>0</formula>
    </cfRule>
  </conditionalFormatting>
  <conditionalFormatting sqref="K28:K29 K31:K34 M28:M29 M31:M34 O28:O29 O31:O34 O44 M44 K44">
    <cfRule type="cellIs" dxfId="44" priority="42" stopIfTrue="1" operator="lessThan">
      <formula>0</formula>
    </cfRule>
  </conditionalFormatting>
  <conditionalFormatting sqref="G35:H35">
    <cfRule type="cellIs" dxfId="43" priority="14" stopIfTrue="1" operator="lessThan">
      <formula>0</formula>
    </cfRule>
  </conditionalFormatting>
  <conditionalFormatting sqref="I35:J35">
    <cfRule type="cellIs" dxfId="42" priority="13" stopIfTrue="1" operator="lessThan">
      <formula>0</formula>
    </cfRule>
  </conditionalFormatting>
  <conditionalFormatting sqref="K35:L35">
    <cfRule type="cellIs" dxfId="41" priority="12" stopIfTrue="1" operator="lessThan">
      <formula>0</formula>
    </cfRule>
  </conditionalFormatting>
  <conditionalFormatting sqref="M35:N35">
    <cfRule type="cellIs" dxfId="40" priority="11" stopIfTrue="1" operator="lessThan">
      <formula>0</formula>
    </cfRule>
  </conditionalFormatting>
  <conditionalFormatting sqref="O35:P35">
    <cfRule type="cellIs" dxfId="39" priority="10" stopIfTrue="1" operator="lessThan">
      <formula>0</formula>
    </cfRule>
  </conditionalFormatting>
  <conditionalFormatting sqref="G38:G39 I38:I39 K38:K39 M38:M39 O38:O39">
    <cfRule type="cellIs" dxfId="38" priority="9" stopIfTrue="1" operator="lessThan">
      <formula>0</formula>
    </cfRule>
  </conditionalFormatting>
  <conditionalFormatting sqref="F43">
    <cfRule type="cellIs" dxfId="37" priority="8" stopIfTrue="1" operator="lessThan">
      <formula>0</formula>
    </cfRule>
  </conditionalFormatting>
  <conditionalFormatting sqref="E43">
    <cfRule type="cellIs" dxfId="36" priority="6" stopIfTrue="1" operator="lessThan">
      <formula>0</formula>
    </cfRule>
  </conditionalFormatting>
  <conditionalFormatting sqref="H43 J43 L43 N43">
    <cfRule type="cellIs" dxfId="35" priority="4" stopIfTrue="1" operator="lessThan">
      <formula>0</formula>
    </cfRule>
  </conditionalFormatting>
  <conditionalFormatting sqref="G43 I43 K43 M43 O43">
    <cfRule type="cellIs" dxfId="34" priority="3" stopIfTrue="1" operator="lessThan">
      <formula>0</formula>
    </cfRule>
  </conditionalFormatting>
  <conditionalFormatting sqref="G41:G42 I41:I42 K41:K42 M41:M42 O41:O42">
    <cfRule type="cellIs" dxfId="33" priority="2" stopIfTrue="1" operator="lessThan">
      <formula>0</formula>
    </cfRule>
  </conditionalFormatting>
  <conditionalFormatting sqref="G47:O48">
    <cfRule type="cellIs" dxfId="32"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Normal="100" workbookViewId="0">
      <selection activeCell="D6" sqref="D6"/>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Connecticut General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443947.73</v>
      </c>
      <c r="L22" s="166">
        <v>440203</v>
      </c>
      <c r="M22" s="165">
        <v>0</v>
      </c>
      <c r="N22" s="166">
        <v>0</v>
      </c>
      <c r="O22" s="165">
        <v>-33591.75</v>
      </c>
      <c r="P22" s="166">
        <v>-3894</v>
      </c>
    </row>
    <row r="23" spans="1:16" s="25" customFormat="1" x14ac:dyDescent="0.2">
      <c r="A23" s="39"/>
      <c r="B23" s="79"/>
      <c r="C23" s="80">
        <v>1.2</v>
      </c>
      <c r="D23" s="109" t="s">
        <v>16</v>
      </c>
      <c r="E23" s="165"/>
      <c r="F23" s="166"/>
      <c r="G23" s="165"/>
      <c r="H23" s="166"/>
      <c r="I23" s="165"/>
      <c r="J23" s="166"/>
      <c r="K23" s="165">
        <v>5650.7</v>
      </c>
      <c r="L23" s="166">
        <v>5650.7</v>
      </c>
      <c r="M23" s="165">
        <v>0</v>
      </c>
      <c r="N23" s="166">
        <v>0</v>
      </c>
      <c r="O23" s="165">
        <v>3766.8</v>
      </c>
      <c r="P23" s="166">
        <v>3766.8</v>
      </c>
    </row>
    <row r="24" spans="1:16" s="25" customFormat="1" x14ac:dyDescent="0.2">
      <c r="A24" s="39"/>
      <c r="B24" s="79"/>
      <c r="C24" s="80">
        <v>1.3</v>
      </c>
      <c r="D24" s="109" t="s">
        <v>34</v>
      </c>
      <c r="E24" s="165"/>
      <c r="F24" s="166"/>
      <c r="G24" s="165"/>
      <c r="H24" s="166"/>
      <c r="I24" s="165"/>
      <c r="J24" s="166"/>
      <c r="K24" s="165">
        <v>4893.8500000000004</v>
      </c>
      <c r="L24" s="166">
        <v>0</v>
      </c>
      <c r="M24" s="165">
        <v>0</v>
      </c>
      <c r="N24" s="166">
        <v>0</v>
      </c>
      <c r="O24" s="165">
        <v>48.24</v>
      </c>
      <c r="P24" s="166">
        <v>0</v>
      </c>
    </row>
    <row r="25" spans="1:16" s="25" customFormat="1" x14ac:dyDescent="0.2">
      <c r="A25" s="39"/>
      <c r="B25" s="79"/>
      <c r="C25" s="80">
        <v>1.4</v>
      </c>
      <c r="D25" s="109" t="s">
        <v>17</v>
      </c>
      <c r="E25" s="165"/>
      <c r="F25" s="166"/>
      <c r="G25" s="165"/>
      <c r="H25" s="166"/>
      <c r="I25" s="165"/>
      <c r="J25" s="166"/>
      <c r="K25" s="165">
        <v>35.01</v>
      </c>
      <c r="L25" s="166">
        <v>35</v>
      </c>
      <c r="M25" s="165">
        <v>0</v>
      </c>
      <c r="N25" s="166">
        <v>0</v>
      </c>
      <c r="O25" s="165">
        <v>0</v>
      </c>
      <c r="P25" s="166">
        <v>0</v>
      </c>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250931.94</v>
      </c>
      <c r="L29" s="176"/>
      <c r="M29" s="165"/>
      <c r="N29" s="176"/>
      <c r="O29" s="165">
        <v>647.13</v>
      </c>
      <c r="P29" s="176"/>
    </row>
    <row r="30" spans="1:16" s="25" customFormat="1" ht="28.5" customHeight="1" x14ac:dyDescent="0.2">
      <c r="A30" s="39"/>
      <c r="B30" s="79"/>
      <c r="C30" s="80"/>
      <c r="D30" s="81" t="s">
        <v>54</v>
      </c>
      <c r="E30" s="177"/>
      <c r="F30" s="166"/>
      <c r="G30" s="177"/>
      <c r="H30" s="166"/>
      <c r="I30" s="177"/>
      <c r="J30" s="166"/>
      <c r="K30" s="177"/>
      <c r="L30" s="166">
        <v>248602</v>
      </c>
      <c r="M30" s="177"/>
      <c r="N30" s="166"/>
      <c r="O30" s="177"/>
      <c r="P30" s="166">
        <v>-3</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10083.09</v>
      </c>
      <c r="L32" s="176"/>
      <c r="M32" s="165"/>
      <c r="N32" s="178"/>
      <c r="O32" s="165"/>
      <c r="P32" s="176"/>
    </row>
    <row r="33" spans="1:16" s="39" customFormat="1" ht="30" x14ac:dyDescent="0.2">
      <c r="B33" s="97"/>
      <c r="C33" s="80"/>
      <c r="D33" s="81" t="s">
        <v>44</v>
      </c>
      <c r="E33" s="177"/>
      <c r="F33" s="166"/>
      <c r="G33" s="177"/>
      <c r="H33" s="179"/>
      <c r="I33" s="177"/>
      <c r="J33" s="166"/>
      <c r="K33" s="177"/>
      <c r="L33" s="166">
        <v>1523</v>
      </c>
      <c r="M33" s="177"/>
      <c r="N33" s="179"/>
      <c r="O33" s="177"/>
      <c r="P33" s="166"/>
    </row>
    <row r="34" spans="1:16" s="25" customFormat="1" x14ac:dyDescent="0.2">
      <c r="A34" s="39"/>
      <c r="B34" s="79"/>
      <c r="C34" s="80">
        <v>2.2999999999999998</v>
      </c>
      <c r="D34" s="109" t="s">
        <v>28</v>
      </c>
      <c r="E34" s="165"/>
      <c r="F34" s="176"/>
      <c r="G34" s="165"/>
      <c r="H34" s="178"/>
      <c r="I34" s="165"/>
      <c r="J34" s="176"/>
      <c r="K34" s="165">
        <v>12457.46</v>
      </c>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248557.57</v>
      </c>
      <c r="L51" s="190">
        <f>L30+L33+L37+L41+L44+L47+L48+L50</f>
        <v>250125</v>
      </c>
      <c r="M51" s="189">
        <f>M29+M32-M34+M36-M38+M40+M43-M45+M47+M48-M49+M50</f>
        <v>0</v>
      </c>
      <c r="N51" s="190">
        <f>N30+N33+N37+N41+N44+N47+N48+N50</f>
        <v>0</v>
      </c>
      <c r="O51" s="189">
        <f>O29+O32-O34+O36-O38+O40+O43-O45+O47+O48-O49+O50</f>
        <v>647.13</v>
      </c>
      <c r="P51" s="190">
        <f>P30+P33+P37+P41+P44+P47+P48+P50</f>
        <v>-3</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1" priority="91" stopIfTrue="1" operator="lessThan">
      <formula>0</formula>
    </cfRule>
  </conditionalFormatting>
  <conditionalFormatting sqref="O49 O45 M45 M49 K45 K49 K40 M40 O40 O38 M38 K38 K34 M34 O34 L41 N41 P41 K32 M32 O32 K36 M36 O36 N33 P33 L37 N37 P37 L44 N44 P44">
    <cfRule type="cellIs" dxfId="30" priority="15" stopIfTrue="1" operator="lessThan">
      <formula>0</formula>
    </cfRule>
  </conditionalFormatting>
  <conditionalFormatting sqref="G22:G25">
    <cfRule type="cellIs" dxfId="29" priority="12" stopIfTrue="1" operator="lessThan">
      <formula>0</formula>
    </cfRule>
  </conditionalFormatting>
  <conditionalFormatting sqref="I22:I25">
    <cfRule type="cellIs" dxfId="28" priority="11" stopIfTrue="1" operator="lessThan">
      <formula>0</formula>
    </cfRule>
  </conditionalFormatting>
  <conditionalFormatting sqref="K22:K25">
    <cfRule type="cellIs" dxfId="27" priority="10" stopIfTrue="1" operator="lessThan">
      <formula>0</formula>
    </cfRule>
  </conditionalFormatting>
  <conditionalFormatting sqref="M22:M25">
    <cfRule type="cellIs" dxfId="26" priority="9" stopIfTrue="1" operator="lessThan">
      <formula>0</formula>
    </cfRule>
  </conditionalFormatting>
  <conditionalFormatting sqref="O22:O25">
    <cfRule type="cellIs" dxfId="25" priority="8" stopIfTrue="1" operator="lessThan">
      <formula>0</formula>
    </cfRule>
  </conditionalFormatting>
  <conditionalFormatting sqref="G29 H30">
    <cfRule type="cellIs" dxfId="24" priority="7" stopIfTrue="1" operator="lessThan">
      <formula>0</formula>
    </cfRule>
  </conditionalFormatting>
  <conditionalFormatting sqref="I29 J30">
    <cfRule type="cellIs" dxfId="23" priority="6" stopIfTrue="1" operator="lessThan">
      <formula>0</formula>
    </cfRule>
  </conditionalFormatting>
  <conditionalFormatting sqref="K29 L30">
    <cfRule type="cellIs" dxfId="22" priority="5" stopIfTrue="1" operator="lessThan">
      <formula>0</formula>
    </cfRule>
  </conditionalFormatting>
  <conditionalFormatting sqref="M29 N30">
    <cfRule type="cellIs" dxfId="21" priority="4" stopIfTrue="1" operator="lessThan">
      <formula>0</formula>
    </cfRule>
  </conditionalFormatting>
  <conditionalFormatting sqref="O29">
    <cfRule type="cellIs" dxfId="20" priority="3" stopIfTrue="1" operator="lessThan">
      <formula>0</formula>
    </cfRule>
  </conditionalFormatting>
  <conditionalFormatting sqref="L33">
    <cfRule type="cellIs" dxfId="19" priority="2" stopIfTrue="1" operator="lessThan">
      <formula>0</formula>
    </cfRule>
  </conditionalFormatting>
  <conditionalFormatting sqref="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Normal="100" workbookViewId="0">
      <selection activeCell="A3" sqref="A3"/>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Connecticut General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45" x14ac:dyDescent="0.2">
      <c r="B18" s="203" t="s">
        <v>163</v>
      </c>
      <c r="C18" s="212"/>
      <c r="D18" s="350" t="s">
        <v>183</v>
      </c>
      <c r="E18" s="208"/>
    </row>
    <row r="19" spans="2:5" s="199" customFormat="1" ht="45" x14ac:dyDescent="0.2">
      <c r="B19" s="203" t="s">
        <v>164</v>
      </c>
      <c r="C19" s="212"/>
      <c r="D19" s="350" t="s">
        <v>162</v>
      </c>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105" x14ac:dyDescent="0.2">
      <c r="B26" s="203" t="s">
        <v>163</v>
      </c>
      <c r="C26" s="212"/>
      <c r="D26" s="350" t="s">
        <v>187</v>
      </c>
      <c r="E26" s="208"/>
    </row>
    <row r="27" spans="2:5" s="199" customFormat="1" ht="120" x14ac:dyDescent="0.2">
      <c r="B27" s="203" t="s">
        <v>164</v>
      </c>
      <c r="C27" s="212"/>
      <c r="D27" s="350" t="s">
        <v>165</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t="s">
        <v>163</v>
      </c>
      <c r="C33" s="212"/>
      <c r="D33" s="350" t="s">
        <v>166</v>
      </c>
      <c r="E33" s="208"/>
    </row>
    <row r="34" spans="2:5" s="199" customFormat="1" ht="35.25" customHeight="1" x14ac:dyDescent="0.2">
      <c r="B34" s="203" t="s">
        <v>163</v>
      </c>
      <c r="C34" s="212"/>
      <c r="D34" s="350" t="s">
        <v>167</v>
      </c>
      <c r="E34" s="208"/>
    </row>
    <row r="35" spans="2:5" s="199" customFormat="1" ht="35.25" customHeight="1" x14ac:dyDescent="0.2">
      <c r="B35" s="203" t="s">
        <v>163</v>
      </c>
      <c r="C35" s="212"/>
      <c r="D35" s="350" t="s">
        <v>184</v>
      </c>
      <c r="E35" s="208"/>
    </row>
    <row r="36" spans="2:5" s="199" customFormat="1" ht="35.25" customHeight="1" x14ac:dyDescent="0.2">
      <c r="B36" s="203" t="s">
        <v>164</v>
      </c>
      <c r="C36" s="214"/>
      <c r="D36" s="350" t="s">
        <v>185</v>
      </c>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405" t="s">
        <v>164</v>
      </c>
      <c r="C41" s="212"/>
      <c r="D41" s="350" t="s">
        <v>168</v>
      </c>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405" t="s">
        <v>163</v>
      </c>
      <c r="C47" s="212"/>
      <c r="D47" s="350" t="s">
        <v>169</v>
      </c>
      <c r="E47" s="208"/>
    </row>
    <row r="48" spans="2:5" s="199" customFormat="1" ht="35.25" customHeight="1" x14ac:dyDescent="0.2">
      <c r="B48" s="405" t="s">
        <v>163</v>
      </c>
      <c r="C48" s="212"/>
      <c r="D48" s="350" t="s">
        <v>170</v>
      </c>
      <c r="E48" s="208"/>
    </row>
    <row r="49" spans="2:5" s="199" customFormat="1" ht="35.25" customHeight="1" x14ac:dyDescent="0.2">
      <c r="B49" s="405" t="s">
        <v>163</v>
      </c>
      <c r="C49" s="212"/>
      <c r="D49" s="350" t="s">
        <v>171</v>
      </c>
      <c r="E49" s="208"/>
    </row>
    <row r="50" spans="2:5" s="199" customFormat="1" ht="35.25" customHeight="1" x14ac:dyDescent="0.2">
      <c r="B50" s="405" t="s">
        <v>164</v>
      </c>
      <c r="C50" s="214"/>
      <c r="D50" s="350" t="s">
        <v>172</v>
      </c>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t="s">
        <v>163</v>
      </c>
      <c r="C55" s="217"/>
      <c r="D55" s="350" t="s">
        <v>173</v>
      </c>
      <c r="E55" s="218"/>
    </row>
    <row r="56" spans="2:5" s="219" customFormat="1" ht="35.25" customHeight="1" x14ac:dyDescent="0.2">
      <c r="B56" s="203" t="s">
        <v>163</v>
      </c>
      <c r="C56" s="214"/>
      <c r="D56" s="350" t="s">
        <v>174</v>
      </c>
      <c r="E56" s="218"/>
    </row>
    <row r="57" spans="2:5" s="219" customFormat="1" ht="35.25" customHeight="1" x14ac:dyDescent="0.2">
      <c r="B57" s="203" t="s">
        <v>164</v>
      </c>
      <c r="C57" s="214"/>
      <c r="D57" s="350" t="s">
        <v>175</v>
      </c>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45" x14ac:dyDescent="0.2">
      <c r="B62" s="203" t="s">
        <v>163</v>
      </c>
      <c r="C62" s="217"/>
      <c r="D62" s="350" t="s">
        <v>176</v>
      </c>
      <c r="E62" s="218"/>
    </row>
    <row r="63" spans="2:5" s="219" customFormat="1" ht="45" x14ac:dyDescent="0.2">
      <c r="B63" s="203" t="s">
        <v>164</v>
      </c>
      <c r="C63" s="212"/>
      <c r="D63" s="350" t="s">
        <v>177</v>
      </c>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45" x14ac:dyDescent="0.2">
      <c r="B69" s="203" t="s">
        <v>163</v>
      </c>
      <c r="C69" s="217"/>
      <c r="D69" s="350" t="s">
        <v>178</v>
      </c>
      <c r="E69" s="218"/>
    </row>
    <row r="70" spans="2:5" s="219" customFormat="1" ht="45" x14ac:dyDescent="0.2">
      <c r="B70" s="203" t="s">
        <v>163</v>
      </c>
      <c r="C70" s="212"/>
      <c r="D70" s="350" t="s">
        <v>179</v>
      </c>
      <c r="E70" s="218"/>
    </row>
    <row r="71" spans="2:5" s="219" customFormat="1" ht="60" x14ac:dyDescent="0.2">
      <c r="B71" s="203" t="s">
        <v>163</v>
      </c>
      <c r="C71" s="214"/>
      <c r="D71" s="350" t="s">
        <v>180</v>
      </c>
      <c r="E71" s="218"/>
    </row>
    <row r="72" spans="2:5" s="219" customFormat="1" ht="60" x14ac:dyDescent="0.2">
      <c r="B72" s="203" t="s">
        <v>163</v>
      </c>
      <c r="C72" s="214"/>
      <c r="D72" s="350" t="s">
        <v>171</v>
      </c>
      <c r="E72" s="218"/>
    </row>
    <row r="73" spans="2:5" s="219" customFormat="1" ht="45" x14ac:dyDescent="0.2">
      <c r="B73" s="203" t="s">
        <v>164</v>
      </c>
      <c r="C73" s="214"/>
      <c r="D73" s="350" t="s">
        <v>181</v>
      </c>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45" x14ac:dyDescent="0.2">
      <c r="B76" s="203" t="s">
        <v>163</v>
      </c>
      <c r="C76" s="217"/>
      <c r="D76" s="350" t="s">
        <v>179</v>
      </c>
      <c r="E76" s="218"/>
    </row>
    <row r="77" spans="2:5" s="219" customFormat="1" ht="60" x14ac:dyDescent="0.2">
      <c r="B77" s="203" t="s">
        <v>163</v>
      </c>
      <c r="C77" s="212"/>
      <c r="D77" s="350" t="s">
        <v>174</v>
      </c>
      <c r="E77" s="218"/>
    </row>
    <row r="78" spans="2:5" s="219" customFormat="1" ht="45" x14ac:dyDescent="0.2">
      <c r="B78" s="203" t="s">
        <v>163</v>
      </c>
      <c r="C78" s="214"/>
      <c r="D78" s="350" t="s">
        <v>186</v>
      </c>
      <c r="E78" s="218"/>
    </row>
    <row r="79" spans="2:5" s="219" customFormat="1" ht="30" x14ac:dyDescent="0.2">
      <c r="B79" s="203" t="s">
        <v>164</v>
      </c>
      <c r="C79" s="214"/>
      <c r="D79" s="350" t="s">
        <v>182</v>
      </c>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topLeftCell="Q15" zoomScaleNormal="100" workbookViewId="0">
      <selection activeCell="A20" sqref="A20"/>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Connecticut General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397570</v>
      </c>
      <c r="R21" s="262">
        <v>283551</v>
      </c>
      <c r="S21" s="178"/>
      <c r="T21" s="176"/>
      <c r="U21" s="261">
        <v>0</v>
      </c>
      <c r="V21" s="262">
        <v>0</v>
      </c>
      <c r="W21" s="178"/>
      <c r="X21" s="176"/>
      <c r="Y21" s="261">
        <v>49475</v>
      </c>
      <c r="Z21" s="262">
        <v>0</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394338</v>
      </c>
      <c r="R22" s="264">
        <v>282865</v>
      </c>
      <c r="S22" s="265">
        <f>'Pt 1 Summary of Data'!L24</f>
        <v>250125</v>
      </c>
      <c r="T22" s="266">
        <f>SUM(Q22:S22)</f>
        <v>927328</v>
      </c>
      <c r="U22" s="263">
        <v>0</v>
      </c>
      <c r="V22" s="264">
        <v>0</v>
      </c>
      <c r="W22" s="265">
        <f>'Pt 1 Summary of Data'!N24</f>
        <v>0</v>
      </c>
      <c r="X22" s="266">
        <f>SUM(U22:W22)</f>
        <v>0</v>
      </c>
      <c r="Y22" s="263">
        <v>49096</v>
      </c>
      <c r="Z22" s="264">
        <v>0</v>
      </c>
      <c r="AA22" s="265">
        <f>'Pt 1 Summary of Data'!P24</f>
        <v>-3</v>
      </c>
      <c r="AB22" s="266">
        <f>SUM(Y22:AA22)</f>
        <v>49093</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394338</v>
      </c>
      <c r="R23" s="267">
        <f>SUM(R$22:R$22)</f>
        <v>282865</v>
      </c>
      <c r="S23" s="267">
        <f>SUM(S$22:S$22)</f>
        <v>250125</v>
      </c>
      <c r="T23" s="266">
        <f>SUM(Q23:S23)</f>
        <v>927328</v>
      </c>
      <c r="U23" s="267">
        <f>SUM(U$22:U$22)</f>
        <v>0</v>
      </c>
      <c r="V23" s="267">
        <f>SUM(V$22:V$22)</f>
        <v>0</v>
      </c>
      <c r="W23" s="267">
        <f>SUM(W$22:W$22)</f>
        <v>0</v>
      </c>
      <c r="X23" s="266">
        <f>SUM(U23:W23)</f>
        <v>0</v>
      </c>
      <c r="Y23" s="267">
        <f>SUM(Y$22:Y$22)</f>
        <v>49096</v>
      </c>
      <c r="Z23" s="267">
        <f>SUM(Z$22:Z$22)</f>
        <v>0</v>
      </c>
      <c r="AA23" s="267">
        <f>SUM(AA$22:AA$22)</f>
        <v>-3</v>
      </c>
      <c r="AB23" s="266">
        <f>SUM(Y23:AA23)</f>
        <v>49093</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712568</v>
      </c>
      <c r="R26" s="264">
        <v>516362.4</v>
      </c>
      <c r="S26" s="274">
        <f>'Pt 1 Summary of Data'!L21</f>
        <v>445818.7</v>
      </c>
      <c r="T26" s="266">
        <f>SUM(Q26:S26)</f>
        <v>1674749.0999999999</v>
      </c>
      <c r="U26" s="273">
        <v>0</v>
      </c>
      <c r="V26" s="264">
        <v>0</v>
      </c>
      <c r="W26" s="274">
        <f>'Pt 1 Summary of Data'!N21</f>
        <v>0</v>
      </c>
      <c r="X26" s="266">
        <f>SUM(U26:W26)</f>
        <v>0</v>
      </c>
      <c r="Y26" s="273">
        <v>65218</v>
      </c>
      <c r="Z26" s="264">
        <v>0</v>
      </c>
      <c r="AA26" s="274">
        <f>'Pt 1 Summary of Data'!P21</f>
        <v>-127.19999999999982</v>
      </c>
      <c r="AB26" s="266">
        <f>SUM(Y26:AA26)</f>
        <v>65090.8</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13326.531543985031</v>
      </c>
      <c r="R27" s="264">
        <v>19552.41</v>
      </c>
      <c r="S27" s="274">
        <f>'Pt 1 Summary of Data'!L35</f>
        <v>57408.534611935676</v>
      </c>
      <c r="T27" s="266">
        <f>SUM(Q27:S27)</f>
        <v>90287.476155920711</v>
      </c>
      <c r="U27" s="273">
        <v>0</v>
      </c>
      <c r="V27" s="264">
        <v>17.577767807999997</v>
      </c>
      <c r="W27" s="274">
        <f>'Pt 1 Summary of Data'!N35</f>
        <v>0</v>
      </c>
      <c r="X27" s="266">
        <f>SUM(U27:W27)</f>
        <v>17.577767807999997</v>
      </c>
      <c r="Y27" s="273">
        <v>-138.42788012667802</v>
      </c>
      <c r="Z27" s="264">
        <v>-2584.0700000000002</v>
      </c>
      <c r="AA27" s="274">
        <f>'Pt 1 Summary of Data'!P35</f>
        <v>-8397.0140513040005</v>
      </c>
      <c r="AB27" s="266">
        <f>SUM(Y27:AA27)</f>
        <v>-11119.511931430679</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699241.46845601499</v>
      </c>
      <c r="R28" s="274">
        <f t="shared" si="0"/>
        <v>496809.99000000005</v>
      </c>
      <c r="S28" s="274">
        <f t="shared" si="0"/>
        <v>388410.16538806434</v>
      </c>
      <c r="T28" s="112">
        <f>T$26-T$27</f>
        <v>1584461.6238440792</v>
      </c>
      <c r="U28" s="274">
        <f t="shared" si="0"/>
        <v>0</v>
      </c>
      <c r="V28" s="274">
        <f t="shared" si="0"/>
        <v>-17.577767807999997</v>
      </c>
      <c r="W28" s="274">
        <f t="shared" si="0"/>
        <v>0</v>
      </c>
      <c r="X28" s="112">
        <f>X$26-X$27</f>
        <v>-17.577767807999997</v>
      </c>
      <c r="Y28" s="274">
        <f t="shared" si="0"/>
        <v>65356.427880126677</v>
      </c>
      <c r="Z28" s="274">
        <f t="shared" si="0"/>
        <v>2584.0700000000002</v>
      </c>
      <c r="AA28" s="274">
        <f t="shared" si="0"/>
        <v>8269.8140513040016</v>
      </c>
      <c r="AB28" s="112">
        <f>AB$26-AB$27</f>
        <v>76210.311931430682</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1587</v>
      </c>
      <c r="R30" s="279">
        <v>1134.5</v>
      </c>
      <c r="S30" s="280">
        <f>'Pt 1 Summary of Data'!L49</f>
        <v>972.91666666666663</v>
      </c>
      <c r="T30" s="281">
        <f>SUM(Q30:S30)</f>
        <v>3694.4166666666665</v>
      </c>
      <c r="U30" s="282">
        <v>0</v>
      </c>
      <c r="V30" s="279">
        <v>0</v>
      </c>
      <c r="W30" s="283">
        <f>'Pt 1 Summary of Data'!N49</f>
        <v>0</v>
      </c>
      <c r="X30" s="281">
        <f>SUM(U30:W30)</f>
        <v>0</v>
      </c>
      <c r="Y30" s="282">
        <v>133.75</v>
      </c>
      <c r="Z30" s="279">
        <v>0</v>
      </c>
      <c r="AA30" s="283">
        <f>'Pt 1 Summary of Data'!P49</f>
        <v>0</v>
      </c>
      <c r="AB30" s="281">
        <f>SUM(Y30:AA30)</f>
        <v>133.75</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0.58526378048223071</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C1" sqref="C1"/>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Connecticut General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t="s">
        <v>188</v>
      </c>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t="s">
        <v>188</v>
      </c>
      <c r="C34" s="370" t="s">
        <v>188</v>
      </c>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topLeftCell="A7" zoomScaleNormal="100" workbookViewId="0">
      <selection activeCell="B27" sqref="B27"/>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Connecticut General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c r="B22" s="25" t="s">
        <v>189</v>
      </c>
    </row>
    <row r="23" spans="2:2" s="25" customFormat="1" x14ac:dyDescent="0.2">
      <c r="B23" s="24" t="s">
        <v>93</v>
      </c>
    </row>
    <row r="24" spans="2:2" s="25" customFormat="1" x14ac:dyDescent="0.2"/>
    <row r="25" spans="2:2" s="25" customFormat="1" x14ac:dyDescent="0.2"/>
    <row r="26" spans="2:2" s="25" customFormat="1" x14ac:dyDescent="0.2">
      <c r="B26" s="25" t="s">
        <v>190</v>
      </c>
    </row>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2020-08-06T16:07:27Z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