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8800" windowHeight="12300" tabRatio="646"/>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62913"/>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T27" i="10"/>
  <c r="T28" i="10" s="1"/>
  <c r="T33" i="10" s="1"/>
  <c r="S28" i="10"/>
  <c r="X33" i="10"/>
  <c r="AA28" i="10"/>
  <c r="K28" i="10"/>
  <c r="G28" i="10"/>
  <c r="L33" i="10"/>
  <c r="P33" i="10"/>
  <c r="H33" i="10"/>
  <c r="O28" i="10"/>
</calcChain>
</file>

<file path=xl/sharedStrings.xml><?xml version="1.0" encoding="utf-8"?>
<sst xmlns="http://schemas.openxmlformats.org/spreadsheetml/2006/main" count="347" uniqueCount="188">
  <si>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</si>
  <si>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</si>
  <si>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</si>
  <si>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</si>
  <si>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</si>
  <si>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</si>
  <si>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</si>
  <si>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</si>
  <si>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</si>
  <si>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</si>
  <si>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</si>
  <si>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</si>
  <si>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</si>
  <si>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</si>
  <si>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</si>
  <si>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</si>
  <si>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</si>
  <si>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</si>
  <si>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</si>
  <si>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</si>
  <si>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</si>
  <si>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</si>
  <si>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</si>
  <si>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</si>
  <si>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</si>
  <si>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</si>
  <si>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</si>
  <si>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</si>
  <si>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</si>
  <si>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</si>
  <si>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</si>
  <si>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</si>
  <si>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</si>
  <si>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</si>
  <si>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</si>
  <si>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</si>
  <si>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</si>
  <si>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</si>
  <si>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</si>
  <si>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</si>
  <si>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</si>
  <si>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</si>
  <si>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</si>
  <si>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</si>
  <si>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</si>
  <si>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</si>
  <si>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</si>
  <si>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</si>
  <si>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</si>
  <si>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</si>
  <si>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</si>
  <si>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</si>
  <si>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</si>
  <si>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</si>
  <si>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</si>
  <si>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</si>
  <si>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</si>
  <si>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</si>
  <si>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</si>
  <si>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</si>
  <si>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</si>
  <si>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</si>
  <si>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</si>
  <si>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</si>
  <si>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</si>
  <si>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</si>
  <si>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</si>
  <si>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</si>
  <si>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</si>
  <si>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</si>
  <si>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</si>
  <si>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</si>
  <si>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</si>
  <si>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</si>
  <si>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</si>
  <si>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</si>
  <si>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</si>
  <si>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</si>
  <si>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</si>
  <si>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</si>
  <si>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</si>
  <si>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</si>
  <si>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</si>
  <si>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</si>
  <si>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</si>
  <si>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</si>
  <si>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</si>
  <si>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</si>
  <si>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</si>
  <si>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</si>
  <si>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</si>
  <si>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</si>
  <si>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</si>
  <si>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</si>
  <si>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</si>
  <si>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</si>
  <si>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</si>
  <si>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</si>
  <si>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</si>
  <si>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</si>
  <si>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</si>
  <si>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</si>
  <si>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</si>
  <si>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</si>
  <si>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</si>
  <si>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</si>
  <si>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</si>
  <si>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</si>
  <si>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</si>
  <si>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</si>
  <si>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</si>
  <si>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</si>
  <si>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</si>
  <si>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</si>
  <si>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</si>
  <si>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</si>
  <si>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</si>
  <si>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</si>
  <si>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</si>
  <si>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</si>
  <si>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</si>
  <si>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</si>
  <si>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</si>
  <si>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</si>
  <si>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</si>
  <si>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</si>
  <si>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</si>
  <si>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</si>
  <si>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</si>
  <si>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</si>
  <si>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</si>
  <si>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</si>
  <si>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</si>
  <si>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</si>
  <si>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</si>
  <si>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</si>
  <si>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</si>
  <si>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</si>
  <si>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</si>
  <si>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</si>
  <si>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</si>
  <si>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</si>
  <si>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</si>
  <si>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</si>
  <si>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</si>
  <si>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</si>
  <si>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</si>
  <si>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</si>
  <si>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</si>
  <si>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</si>
  <si>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</si>
  <si>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</si>
  <si>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</si>
  <si>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</si>
  <si>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</si>
  <si>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</si>
  <si>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</si>
  <si>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</si>
  <si>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</si>
  <si>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</si>
  <si>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2018</t>
  </si>
  <si>
    <t>Cigna Health and Life Insurance Company</t>
  </si>
  <si>
    <t xml:space="preserve">          Allocation</t>
  </si>
  <si>
    <t xml:space="preserve">          Description</t>
  </si>
  <si>
    <t>Paid claims are assigned to the contract situs state with the exception of claims with respect to individual market business sold through an association which are reported in the resident state of the insured at the time the certificate of coverage was issued.  Claim liabilities are allocated to the contract situs state based on premium except for minimum premium accounts which were specifically assigned to situs states.</t>
  </si>
  <si>
    <t xml:space="preserve">Includes claims paid or payable to physicians and non-clinical providers for services and supplies covered by the policy, including estimates of losses incurred, but not yet reported.  </t>
  </si>
  <si>
    <t>Federal income taxes, excluding federal income taxes on net investment income, capital gains and the medical loss rebate liability, were allocated by state and by segment (i.e., individual, small group, large group) based on their pro rata share of pre-federal tax income excluding net investment income, capital gains, medical loss rebate liability.</t>
  </si>
  <si>
    <t>Includes all federal taxes and assessments allocated to health insurance coverage reported under Section 2718 of the Public Health Service Act and excludes federal income taxes on investment income, capital gains and the medical loss rebate liability, fines and penalties of regulatory authorities, and fees for examinations by any Federal departments other than as specified in 45 CFR §158.161(a) as other non-claims costs, that are not included as an adjustment to premium revenue.</t>
  </si>
  <si>
    <t xml:space="preserve">Premium earned by segment by contract situs state is used to allocate state and municipal premium taxes. </t>
  </si>
  <si>
    <t>Property taxes are allocated pro rata based on membership. Once dollars have been allocated to the California sitused other health column based on the methodology noted above- these dollars are then allocated to the individual, small group and large group sizing based on premium's in each of those segments.</t>
  </si>
  <si>
    <t>Premium earned by segment (i.e., individual, small group, large group) by contract situs state is used to allocate guaranty fund assessments.</t>
  </si>
  <si>
    <t>Includes State income, excise, business, and other taxes that may be excluded from earned premium under 45 CFR §158.162(b)(1), also includes State premium taxes, and Community Benefit Expenditures</t>
  </si>
  <si>
    <t>N/A</t>
  </si>
  <si>
    <t>Assessments were allocated by state based on actual payment detail.</t>
  </si>
  <si>
    <t>Assessments were further allocated to segments (i.e., individual, small group, large group) pro rata based on the proportion of membership associated with contracts in each segment sitused in a state.</t>
  </si>
  <si>
    <t>Includes statutory assessments to defray operating expenses of any State or Federal regulatory department, and examination fees in lieu of premium taxes as specified by State law, and excludes fines and penalties of regulatory authorities, and any fees for examinations by any State or Federal regulatory departments other than as specifically included in this Line.</t>
  </si>
  <si>
    <t>Expenses are allocated pro rata based on the proportion of enrollee months associated with contracts in each segment (i.e., individual, small group, large group) that are sitused in a state. 
For minimum premium contracts, enrollee member months are split between the insured and administrative portion of the contract.</t>
  </si>
  <si>
    <t>Includes compensation (including but not limited to salary and benefits) to employees engaged in soliciting and generating sales to policyholders for the issuer.</t>
  </si>
  <si>
    <t>Premium earned by segment by contract situs state is used to allocate expenses associated with contracts in the small and large group segment that are sitused in a state. For minimum premium contracts, enrollee member months are split between the insured and administrative portion of the contract.</t>
  </si>
  <si>
    <t>All expenses incurred by the issuer payable to a licensed agent, broker, or producer who is not an employee of the issuer in relation to the sale and solicitation of policies for the company.</t>
  </si>
  <si>
    <t>Other taxes are specifically identified by state, if specific identification was not possible, remaining taxes were allocated based on a ratio of total specifically identified state tax payments.</t>
  </si>
  <si>
    <t>Federal payroll tax is aligned to a product and then allocated on a pro rata basis to the proper segment (i.e., individual, small group, large group) within a  state based on membership associated with contracts in each segment sitused in each state.</t>
  </si>
  <si>
    <t>Includes other taxes, fines and penalties of regulatory authorities, and fees for examinations by any State or Federal departments not already included in other lines.</t>
  </si>
  <si>
    <t>General and Administrative Expenses not already Included in other lines.</t>
  </si>
  <si>
    <t>No</t>
  </si>
  <si>
    <t>Aligning with the CMS HHS Commercial MLR, the optional quality improvement expenses reporting method (0.8% of earned premium) has been elected.</t>
  </si>
  <si>
    <t>Timothy S. Sheridan</t>
  </si>
  <si>
    <t>Kathleen M. O’Neil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</si>
</sst>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1"/>
      <name val="Calibri"/>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8">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0" fontId="0" fillId="0" borderId="75" xfId="0" applyFont="1" applyBorder="1" applyAlignment="1" applyProtection="1">
      <alignment horizontal="left" wrapText="1" indent="3"/>
      <protection locked="0"/>
    </xf>
    <xf numFmtId="0" fontId="40" fillId="0" borderId="0" xfId="0" applyFont="1" applyProtection="1">
      <protection locked="0"/>
    </xf>
    <xf numFmtId="0" fontId="40" fillId="0" borderId="0" xfId="0" applyFont="1" applyProtection="1"/>
  </cellXfs>
  <cellStyles count="326">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3" xfId="271"/>
    <cellStyle name="Normal 3 11" xfId="251"/>
    <cellStyle name="Normal 3 11 2" xfId="322"/>
    <cellStyle name="Normal 3 12" xfId="217"/>
    <cellStyle name="Normal 3 12 2" xfId="288"/>
    <cellStyle name="Normal 3 13" xfId="254"/>
    <cellStyle name="Normal 3 2" xfId="134"/>
    <cellStyle name="Normal 3 2 10" xfId="252"/>
    <cellStyle name="Normal 3 2 10 2" xfId="323"/>
    <cellStyle name="Normal 3 2 11" xfId="218"/>
    <cellStyle name="Normal 3 2 11 2" xfId="289"/>
    <cellStyle name="Normal 3 2 12" xfId="255"/>
    <cellStyle name="Normal 3 2 2" xfId="135"/>
    <cellStyle name="Normal 3 2 2 2" xfId="202"/>
    <cellStyle name="Normal 3 2 2 2 2" xfId="236"/>
    <cellStyle name="Normal 3 2 2 2 2 2" xfId="307"/>
    <cellStyle name="Normal 3 2 2 2 3" xfId="273"/>
    <cellStyle name="Normal 3 2 2 3" xfId="219"/>
    <cellStyle name="Normal 3 2 2 3 2" xfId="290"/>
    <cellStyle name="Normal 3 2 2 4" xfId="256"/>
    <cellStyle name="Normal 3 2 3" xfId="136"/>
    <cellStyle name="Normal 3 2 3 2" xfId="203"/>
    <cellStyle name="Normal 3 2 3 2 2" xfId="237"/>
    <cellStyle name="Normal 3 2 3 2 2 2" xfId="308"/>
    <cellStyle name="Normal 3 2 3 2 3" xfId="274"/>
    <cellStyle name="Normal 3 2 3 3" xfId="220"/>
    <cellStyle name="Normal 3 2 3 3 2" xfId="291"/>
    <cellStyle name="Normal 3 2 3 4" xfId="257"/>
    <cellStyle name="Normal 3 2 4" xfId="137"/>
    <cellStyle name="Normal 3 2 4 2" xfId="204"/>
    <cellStyle name="Normal 3 2 4 2 2" xfId="238"/>
    <cellStyle name="Normal 3 2 4 2 2 2" xfId="309"/>
    <cellStyle name="Normal 3 2 4 2 3" xfId="275"/>
    <cellStyle name="Normal 3 2 4 3" xfId="221"/>
    <cellStyle name="Normal 3 2 4 3 2" xfId="292"/>
    <cellStyle name="Normal 3 2 4 4" xfId="258"/>
    <cellStyle name="Normal 3 2 5" xfId="138"/>
    <cellStyle name="Normal 3 2 5 2" xfId="205"/>
    <cellStyle name="Normal 3 2 5 2 2" xfId="239"/>
    <cellStyle name="Normal 3 2 5 2 2 2" xfId="310"/>
    <cellStyle name="Normal 3 2 5 2 3" xfId="276"/>
    <cellStyle name="Normal 3 2 5 3" xfId="222"/>
    <cellStyle name="Normal 3 2 5 3 2" xfId="293"/>
    <cellStyle name="Normal 3 2 5 4" xfId="259"/>
    <cellStyle name="Normal 3 2 6" xfId="139"/>
    <cellStyle name="Normal 3 2 6 2" xfId="206"/>
    <cellStyle name="Normal 3 2 6 2 2" xfId="240"/>
    <cellStyle name="Normal 3 2 6 2 2 2" xfId="311"/>
    <cellStyle name="Normal 3 2 6 2 3" xfId="277"/>
    <cellStyle name="Normal 3 2 6 3" xfId="223"/>
    <cellStyle name="Normal 3 2 6 3 2" xfId="294"/>
    <cellStyle name="Normal 3 2 6 4" xfId="260"/>
    <cellStyle name="Normal 3 2 7" xfId="140"/>
    <cellStyle name="Normal 3 2 7 2" xfId="207"/>
    <cellStyle name="Normal 3 2 7 2 2" xfId="241"/>
    <cellStyle name="Normal 3 2 7 2 2 2" xfId="312"/>
    <cellStyle name="Normal 3 2 7 2 3" xfId="278"/>
    <cellStyle name="Normal 3 2 7 3" xfId="224"/>
    <cellStyle name="Normal 3 2 7 3 2" xfId="295"/>
    <cellStyle name="Normal 3 2 7 4" xfId="261"/>
    <cellStyle name="Normal 3 2 8" xfId="141"/>
    <cellStyle name="Normal 3 2 8 2" xfId="208"/>
    <cellStyle name="Normal 3 2 8 2 2" xfId="242"/>
    <cellStyle name="Normal 3 2 8 2 2 2" xfId="313"/>
    <cellStyle name="Normal 3 2 8 2 3" xfId="279"/>
    <cellStyle name="Normal 3 2 8 3" xfId="225"/>
    <cellStyle name="Normal 3 2 8 3 2" xfId="296"/>
    <cellStyle name="Normal 3 2 8 4" xfId="262"/>
    <cellStyle name="Normal 3 2 9" xfId="201"/>
    <cellStyle name="Normal 3 2 9 2" xfId="235"/>
    <cellStyle name="Normal 3 2 9 2 2" xfId="306"/>
    <cellStyle name="Normal 3 2 9 3" xfId="272"/>
    <cellStyle name="Normal 3 3" xfId="142"/>
    <cellStyle name="Normal 3 3 2" xfId="209"/>
    <cellStyle name="Normal 3 3 2 2" xfId="243"/>
    <cellStyle name="Normal 3 3 2 2 2" xfId="314"/>
    <cellStyle name="Normal 3 3 2 3" xfId="280"/>
    <cellStyle name="Normal 3 3 3" xfId="226"/>
    <cellStyle name="Normal 3 3 3 2" xfId="297"/>
    <cellStyle name="Normal 3 3 4" xfId="263"/>
    <cellStyle name="Normal 3 4" xfId="143"/>
    <cellStyle name="Normal 3 4 2" xfId="210"/>
    <cellStyle name="Normal 3 4 2 2" xfId="244"/>
    <cellStyle name="Normal 3 4 2 2 2" xfId="315"/>
    <cellStyle name="Normal 3 4 2 3" xfId="281"/>
    <cellStyle name="Normal 3 4 3" xfId="227"/>
    <cellStyle name="Normal 3 4 3 2" xfId="298"/>
    <cellStyle name="Normal 3 4 4" xfId="264"/>
    <cellStyle name="Normal 3 5" xfId="144"/>
    <cellStyle name="Normal 3 5 2" xfId="211"/>
    <cellStyle name="Normal 3 5 2 2" xfId="245"/>
    <cellStyle name="Normal 3 5 2 2 2" xfId="316"/>
    <cellStyle name="Normal 3 5 2 3" xfId="282"/>
    <cellStyle name="Normal 3 5 3" xfId="228"/>
    <cellStyle name="Normal 3 5 3 2" xfId="299"/>
    <cellStyle name="Normal 3 5 4" xfId="265"/>
    <cellStyle name="Normal 3 6" xfId="145"/>
    <cellStyle name="Normal 3 6 2" xfId="212"/>
    <cellStyle name="Normal 3 6 2 2" xfId="246"/>
    <cellStyle name="Normal 3 6 2 2 2" xfId="317"/>
    <cellStyle name="Normal 3 6 2 3" xfId="283"/>
    <cellStyle name="Normal 3 6 3" xfId="229"/>
    <cellStyle name="Normal 3 6 3 2" xfId="300"/>
    <cellStyle name="Normal 3 6 4" xfId="266"/>
    <cellStyle name="Normal 3 7" xfId="146"/>
    <cellStyle name="Normal 3 7 2" xfId="213"/>
    <cellStyle name="Normal 3 7 2 2" xfId="247"/>
    <cellStyle name="Normal 3 7 2 2 2" xfId="318"/>
    <cellStyle name="Normal 3 7 2 3" xfId="284"/>
    <cellStyle name="Normal 3 7 3" xfId="230"/>
    <cellStyle name="Normal 3 7 3 2" xfId="301"/>
    <cellStyle name="Normal 3 7 4" xfId="267"/>
    <cellStyle name="Normal 3 8" xfId="147"/>
    <cellStyle name="Normal 3 8 2" xfId="214"/>
    <cellStyle name="Normal 3 8 2 2" xfId="248"/>
    <cellStyle name="Normal 3 8 2 2 2" xfId="319"/>
    <cellStyle name="Normal 3 8 2 3" xfId="285"/>
    <cellStyle name="Normal 3 8 3" xfId="231"/>
    <cellStyle name="Normal 3 8 3 2" xfId="302"/>
    <cellStyle name="Normal 3 8 4" xfId="268"/>
    <cellStyle name="Normal 3 9" xfId="148"/>
    <cellStyle name="Normal 3 9 2" xfId="215"/>
    <cellStyle name="Normal 3 9 2 2" xfId="249"/>
    <cellStyle name="Normal 3 9 2 2 2" xfId="320"/>
    <cellStyle name="Normal 3 9 2 3" xfId="286"/>
    <cellStyle name="Normal 3 9 3" xfId="232"/>
    <cellStyle name="Normal 3 9 3 2" xfId="303"/>
    <cellStyle name="Normal 3 9 4" xfId="269"/>
    <cellStyle name="Normal 4" xfId="149"/>
    <cellStyle name="Normal 4 2" xfId="216"/>
    <cellStyle name="Normal 4 2 2" xfId="250"/>
    <cellStyle name="Normal 4 2 2 2" xfId="321"/>
    <cellStyle name="Normal 4 2 3" xfId="287"/>
    <cellStyle name="Normal 4 3" xfId="233"/>
    <cellStyle name="Normal 4 3 2" xfId="304"/>
    <cellStyle name="Normal 4 4" xfId="270"/>
    <cellStyle name="Normal 5" xfId="150"/>
    <cellStyle name="Normal 6" xfId="253"/>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22"/>
  <sheetViews>
    <sheetView tabSelected="1" zoomScaleNormal="100" workbookViewId="0">
      <selection activeCell="F21" sqref="F21"/>
    </sheetView>
  </sheetViews>
  <sheetFormatPr defaultRowHeight="15" x14ac:dyDescent="0.2"/>
  <cols>
    <col min="1" max="1" width="2.42578125" style="25" bestFit="1" customWidth="1"/>
    <col min="2" max="2" width="70.42578125" style="25" bestFit="1" customWidth="1"/>
    <col min="3" max="3" width="27"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160</v>
      </c>
    </row>
    <row r="7" spans="1:3" ht="15.75" x14ac:dyDescent="0.2">
      <c r="A7" s="32" t="s">
        <v>1</v>
      </c>
      <c r="B7" s="33" t="s">
        <v>134</v>
      </c>
      <c r="C7" s="35"/>
    </row>
    <row r="8" spans="1:3" ht="15.75" x14ac:dyDescent="0.2">
      <c r="A8" s="32" t="s">
        <v>2</v>
      </c>
      <c r="B8" s="33" t="s">
        <v>88</v>
      </c>
      <c r="C8" s="34" t="s">
        <v>161</v>
      </c>
    </row>
    <row r="9" spans="1:3" ht="15.75" x14ac:dyDescent="0.2">
      <c r="A9" s="32" t="s">
        <v>3</v>
      </c>
      <c r="B9" s="33" t="s">
        <v>89</v>
      </c>
      <c r="C9" s="34"/>
    </row>
    <row r="10" spans="1:3" ht="16.5" thickBot="1" x14ac:dyDescent="0.3">
      <c r="A10" s="36" t="s">
        <v>4</v>
      </c>
      <c r="B10" s="37" t="s">
        <v>86</v>
      </c>
      <c r="C10" s="38" t="s">
        <v>184</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P59"/>
  <sheetViews>
    <sheetView topLeftCell="E40" zoomScaleNormal="100" workbookViewId="0">
      <selection activeCell="E67" sqref="E67"/>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t="str">
        <f>'Cover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Cigna Health and Life Insurance Company</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f>'Cover Page'!C9</f>
        <v>0</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2018</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12/31/2018</v>
      </c>
      <c r="F18" s="63">
        <f>DATE(YEAR(E18)+0,MONTH(E18)+3,DAY(E18)+0)</f>
        <v>43555</v>
      </c>
      <c r="G18" s="62" t="str">
        <f>"12/31/"&amp;""&amp;'Cover Page'!C$6</f>
        <v>12/31/2018</v>
      </c>
      <c r="H18" s="64">
        <f>DATE(YEAR(G18)+0,MONTH(G18)+3,DAY(G18)+0)</f>
        <v>43555</v>
      </c>
      <c r="I18" s="62" t="str">
        <f>"12/31/"&amp;""&amp;'Cover Page'!C$6</f>
        <v>12/31/2018</v>
      </c>
      <c r="J18" s="64">
        <f>DATE(YEAR(I18)+0,MONTH(I18)+3,DAY(I18)+0)</f>
        <v>43555</v>
      </c>
      <c r="K18" s="62" t="str">
        <f>"12/31/"&amp;""&amp;'Cover Page'!C$6</f>
        <v>12/31/2018</v>
      </c>
      <c r="L18" s="64">
        <f>DATE(YEAR(K18)+0,MONTH(K18)+3,DAY(K18)+0)</f>
        <v>43555</v>
      </c>
      <c r="M18" s="62" t="str">
        <f>"12/31/"&amp;""&amp;'Cover Page'!C$6</f>
        <v>12/31/2018</v>
      </c>
      <c r="N18" s="64">
        <f>DATE(YEAR(M18)+0,MONTH(M18)+3,DAY(M18)+0)</f>
        <v>43555</v>
      </c>
      <c r="O18" s="62" t="str">
        <f>"12/31/"&amp;""&amp;'Cover Page'!C$6</f>
        <v>12/31/2018</v>
      </c>
      <c r="P18" s="64">
        <f>DATE(YEAR(O18)+0,MONTH(O18)+3,DAY(O18)+0)</f>
        <v>43555</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17690924.539999999</v>
      </c>
      <c r="L21" s="83">
        <f>'Pt 2 Premium and Claims'!L22+'Pt 2 Premium and Claims'!L23-'Pt 2 Premium and Claims'!L24-'Pt 2 Premium and Claims'!L25</f>
        <v>17680969.640000001</v>
      </c>
      <c r="M21" s="82">
        <f>'Pt 2 Premium and Claims'!M22+'Pt 2 Premium and Claims'!M23-'Pt 2 Premium and Claims'!M24-'Pt 2 Premium and Claims'!M25</f>
        <v>10595349.85</v>
      </c>
      <c r="N21" s="83">
        <f>'Pt 2 Premium and Claims'!N22+'Pt 2 Premium and Claims'!N23-'Pt 2 Premium and Claims'!N24-'Pt 2 Premium and Claims'!N25</f>
        <v>10595244</v>
      </c>
      <c r="O21" s="82">
        <f>'Pt 2 Premium and Claims'!O22+'Pt 2 Premium and Claims'!O23-'Pt 2 Premium and Claims'!O24-'Pt 2 Premium and Claims'!O25</f>
        <v>242852926.75</v>
      </c>
      <c r="P21" s="83">
        <f>'Pt 2 Premium and Claims'!P22+'Pt 2 Premium and Claims'!P23-'Pt 2 Premium and Claims'!P24-'Pt 2 Premium and Claims'!P25</f>
        <v>242968913.28999999</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9773926.7599999979</v>
      </c>
      <c r="L24" s="83">
        <f>'Pt 2 Premium and Claims'!L51</f>
        <v>9857911</v>
      </c>
      <c r="M24" s="82">
        <f>'Pt 2 Premium and Claims'!M51</f>
        <v>8075413.8923722617</v>
      </c>
      <c r="N24" s="83">
        <f>'Pt 2 Premium and Claims'!N51</f>
        <v>7967184</v>
      </c>
      <c r="O24" s="82">
        <f>'Pt 2 Premium and Claims'!O51</f>
        <v>203445924.89762774</v>
      </c>
      <c r="P24" s="83">
        <f>'Pt 2 Premium and Claims'!P51</f>
        <v>200907093.87</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v>964332.72</v>
      </c>
      <c r="L28" s="108">
        <v>964332.72</v>
      </c>
      <c r="M28" s="106">
        <v>215144.89</v>
      </c>
      <c r="N28" s="105">
        <v>215144.89</v>
      </c>
      <c r="O28" s="106">
        <v>146793.85999999999</v>
      </c>
      <c r="P28" s="108">
        <v>146793.85999999999</v>
      </c>
    </row>
    <row r="29" spans="2:16" s="39" customFormat="1" ht="30" x14ac:dyDescent="0.2">
      <c r="B29" s="97"/>
      <c r="C29" s="101"/>
      <c r="D29" s="81" t="s">
        <v>67</v>
      </c>
      <c r="E29" s="106"/>
      <c r="F29" s="108"/>
      <c r="G29" s="104"/>
      <c r="H29" s="105"/>
      <c r="I29" s="106"/>
      <c r="J29" s="107"/>
      <c r="K29" s="106">
        <v>162612.71</v>
      </c>
      <c r="L29" s="108">
        <v>162612.71</v>
      </c>
      <c r="M29" s="106">
        <v>90841.63</v>
      </c>
      <c r="N29" s="105">
        <v>90841.63</v>
      </c>
      <c r="O29" s="106">
        <v>2546875.08</v>
      </c>
      <c r="P29" s="108">
        <v>2546875.08</v>
      </c>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v>4099.3500000000004</v>
      </c>
      <c r="L31" s="108">
        <v>4099.3500000000004</v>
      </c>
      <c r="M31" s="106">
        <v>2455.16</v>
      </c>
      <c r="N31" s="105">
        <v>2455.16</v>
      </c>
      <c r="O31" s="106">
        <v>56274.05</v>
      </c>
      <c r="P31" s="108">
        <v>56274.05</v>
      </c>
    </row>
    <row r="32" spans="2:16" x14ac:dyDescent="0.2">
      <c r="B32" s="79"/>
      <c r="C32" s="101"/>
      <c r="D32" s="109" t="s">
        <v>104</v>
      </c>
      <c r="E32" s="106"/>
      <c r="F32" s="108"/>
      <c r="G32" s="104"/>
      <c r="H32" s="105"/>
      <c r="I32" s="106"/>
      <c r="J32" s="107"/>
      <c r="K32" s="106">
        <v>264547.65999999997</v>
      </c>
      <c r="L32" s="108">
        <v>264547.65999999997</v>
      </c>
      <c r="M32" s="106">
        <v>158441.41</v>
      </c>
      <c r="N32" s="105">
        <v>158441.41</v>
      </c>
      <c r="O32" s="106">
        <v>3631589.33</v>
      </c>
      <c r="P32" s="108">
        <v>3631589.33</v>
      </c>
    </row>
    <row r="33" spans="2:16" x14ac:dyDescent="0.2">
      <c r="B33" s="79"/>
      <c r="C33" s="101"/>
      <c r="D33" s="109" t="s">
        <v>103</v>
      </c>
      <c r="E33" s="106"/>
      <c r="F33" s="108"/>
      <c r="G33" s="104"/>
      <c r="H33" s="105"/>
      <c r="I33" s="106"/>
      <c r="J33" s="107"/>
      <c r="K33" s="106">
        <v>0</v>
      </c>
      <c r="L33" s="108">
        <v>0</v>
      </c>
      <c r="M33" s="106">
        <v>0</v>
      </c>
      <c r="N33" s="105">
        <v>0</v>
      </c>
      <c r="O33" s="106">
        <v>0</v>
      </c>
      <c r="P33" s="108">
        <v>0</v>
      </c>
    </row>
    <row r="34" spans="2:16" x14ac:dyDescent="0.2">
      <c r="B34" s="79"/>
      <c r="C34" s="101">
        <v>3.3</v>
      </c>
      <c r="D34" s="109" t="s">
        <v>21</v>
      </c>
      <c r="E34" s="110"/>
      <c r="F34" s="108"/>
      <c r="G34" s="104"/>
      <c r="H34" s="105"/>
      <c r="I34" s="106"/>
      <c r="J34" s="107"/>
      <c r="K34" s="110">
        <v>30.86</v>
      </c>
      <c r="L34" s="108">
        <v>30.86</v>
      </c>
      <c r="M34" s="106">
        <v>17.239999999999998</v>
      </c>
      <c r="N34" s="105">
        <v>17.239999999999998</v>
      </c>
      <c r="O34" s="106">
        <v>483.36</v>
      </c>
      <c r="P34" s="108">
        <v>483.36</v>
      </c>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1395623.3</v>
      </c>
      <c r="L35" s="112">
        <f t="shared" si="0"/>
        <v>1395623.3</v>
      </c>
      <c r="M35" s="111">
        <f t="shared" si="0"/>
        <v>466900.32999999996</v>
      </c>
      <c r="N35" s="112">
        <f t="shared" si="0"/>
        <v>466900.32999999996</v>
      </c>
      <c r="O35" s="111">
        <f t="shared" si="0"/>
        <v>6382015.6799999997</v>
      </c>
      <c r="P35" s="112">
        <f t="shared" si="0"/>
        <v>6382015.6799999997</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v>99795.99</v>
      </c>
      <c r="L38" s="108">
        <v>99795.99</v>
      </c>
      <c r="M38" s="106">
        <v>55749.83</v>
      </c>
      <c r="N38" s="108">
        <v>55749.83</v>
      </c>
      <c r="O38" s="106">
        <v>1563026.2</v>
      </c>
      <c r="P38" s="108">
        <v>1563026.2</v>
      </c>
    </row>
    <row r="39" spans="2:16" x14ac:dyDescent="0.2">
      <c r="B39" s="116"/>
      <c r="C39" s="101">
        <v>4.2</v>
      </c>
      <c r="D39" s="109" t="s">
        <v>19</v>
      </c>
      <c r="E39" s="106"/>
      <c r="F39" s="108"/>
      <c r="G39" s="106"/>
      <c r="H39" s="108"/>
      <c r="I39" s="106"/>
      <c r="J39" s="108"/>
      <c r="K39" s="106">
        <v>1000573.05</v>
      </c>
      <c r="L39" s="108">
        <v>1000573.05</v>
      </c>
      <c r="M39" s="106">
        <v>225997.48</v>
      </c>
      <c r="N39" s="108">
        <v>225997.48</v>
      </c>
      <c r="O39" s="106">
        <v>5180022.37</v>
      </c>
      <c r="P39" s="108">
        <v>5180022.37</v>
      </c>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v>42001.77</v>
      </c>
      <c r="L41" s="108">
        <v>42001.77</v>
      </c>
      <c r="M41" s="110">
        <v>23463.78</v>
      </c>
      <c r="N41" s="108">
        <v>23463.78</v>
      </c>
      <c r="O41" s="110">
        <v>657840.80000000005</v>
      </c>
      <c r="P41" s="108">
        <v>657840.80000000005</v>
      </c>
    </row>
    <row r="42" spans="2:16" ht="30" x14ac:dyDescent="0.2">
      <c r="B42" s="116"/>
      <c r="C42" s="117"/>
      <c r="D42" s="81" t="s">
        <v>123</v>
      </c>
      <c r="E42" s="110"/>
      <c r="F42" s="108"/>
      <c r="G42" s="110"/>
      <c r="H42" s="108"/>
      <c r="I42" s="110"/>
      <c r="J42" s="108"/>
      <c r="K42" s="110">
        <v>683.12</v>
      </c>
      <c r="L42" s="108">
        <v>683.12</v>
      </c>
      <c r="M42" s="110">
        <v>381.62</v>
      </c>
      <c r="N42" s="108">
        <v>381.62</v>
      </c>
      <c r="O42" s="110">
        <v>10699.22</v>
      </c>
      <c r="P42" s="108">
        <v>10699.22</v>
      </c>
    </row>
    <row r="43" spans="2:16" x14ac:dyDescent="0.2">
      <c r="B43" s="116"/>
      <c r="C43" s="101">
        <v>4.4000000000000004</v>
      </c>
      <c r="D43" s="109" t="s">
        <v>20</v>
      </c>
      <c r="E43" s="110"/>
      <c r="F43" s="104"/>
      <c r="G43" s="110"/>
      <c r="H43" s="104"/>
      <c r="I43" s="110"/>
      <c r="J43" s="104"/>
      <c r="K43" s="110">
        <v>1784148.58</v>
      </c>
      <c r="L43" s="104">
        <v>1784148.58</v>
      </c>
      <c r="M43" s="110">
        <v>1002393.3</v>
      </c>
      <c r="N43" s="104">
        <v>1002393.3</v>
      </c>
      <c r="O43" s="110">
        <v>27669908.039999999</v>
      </c>
      <c r="P43" s="108">
        <v>27669908.039999999</v>
      </c>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2927202.51</v>
      </c>
      <c r="L44" s="83">
        <f t="shared" si="1"/>
        <v>2927202.51</v>
      </c>
      <c r="M44" s="82">
        <f t="shared" si="1"/>
        <v>1307986.01</v>
      </c>
      <c r="N44" s="118">
        <f t="shared" si="1"/>
        <v>1307986.01</v>
      </c>
      <c r="O44" s="82">
        <f t="shared" si="1"/>
        <v>35081496.629999995</v>
      </c>
      <c r="P44" s="83">
        <f t="shared" si="1"/>
        <v>35081496.629999995</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v>33623</v>
      </c>
      <c r="L47" s="126">
        <v>33623</v>
      </c>
      <c r="M47" s="125">
        <v>19501</v>
      </c>
      <c r="N47" s="126">
        <v>19501</v>
      </c>
      <c r="O47" s="125">
        <v>521233</v>
      </c>
      <c r="P47" s="103">
        <v>521233</v>
      </c>
    </row>
    <row r="48" spans="2:16" s="39" customFormat="1" x14ac:dyDescent="0.2">
      <c r="B48" s="97"/>
      <c r="C48" s="101">
        <v>5.2</v>
      </c>
      <c r="D48" s="109" t="s">
        <v>27</v>
      </c>
      <c r="E48" s="125"/>
      <c r="F48" s="126"/>
      <c r="G48" s="125"/>
      <c r="H48" s="126"/>
      <c r="I48" s="125"/>
      <c r="J48" s="126"/>
      <c r="K48" s="125">
        <v>394608</v>
      </c>
      <c r="L48" s="126">
        <v>394608</v>
      </c>
      <c r="M48" s="125">
        <v>220443</v>
      </c>
      <c r="N48" s="126">
        <v>220443</v>
      </c>
      <c r="O48" s="125">
        <v>6180435</v>
      </c>
      <c r="P48" s="127">
        <v>6180435</v>
      </c>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32884</v>
      </c>
      <c r="L49" s="129">
        <f t="shared" si="2"/>
        <v>32884</v>
      </c>
      <c r="M49" s="128">
        <f>M48/12</f>
        <v>18370.25</v>
      </c>
      <c r="N49" s="129">
        <f>N48/12</f>
        <v>18370.25</v>
      </c>
      <c r="O49" s="128">
        <f t="shared" si="2"/>
        <v>515036.25</v>
      </c>
      <c r="P49" s="129">
        <f t="shared" si="2"/>
        <v>515036.25</v>
      </c>
    </row>
    <row r="50" spans="2:16" ht="45" customHeight="1" x14ac:dyDescent="0.2">
      <c r="B50" s="130"/>
      <c r="C50" s="131"/>
      <c r="D50" s="132"/>
      <c r="E50" s="334" t="str">
        <f>"Grand Total as of "&amp;""&amp;TEXT(E$18,"MM/DD/YYYY")&amp;" for ALL markets in col. 1-12."</f>
        <v>Grand Total as of 12/31/2018 for ALL markets in col. 1-12.</v>
      </c>
      <c r="F50" s="133"/>
      <c r="G50" s="133"/>
      <c r="H50" s="133"/>
      <c r="I50" s="133"/>
      <c r="J50" s="133"/>
      <c r="K50" s="134"/>
      <c r="L50" s="133"/>
      <c r="M50" s="133"/>
      <c r="N50" s="133"/>
      <c r="O50" s="133"/>
      <c r="P50" s="135"/>
    </row>
    <row r="51" spans="2:16" x14ac:dyDescent="0.2">
      <c r="B51" s="139" t="s">
        <v>56</v>
      </c>
      <c r="C51" s="140" t="s">
        <v>53</v>
      </c>
      <c r="D51" s="141"/>
      <c r="E51" s="392">
        <v>1855301.3630452545</v>
      </c>
      <c r="F51" s="142"/>
      <c r="G51" s="142"/>
      <c r="H51" s="142"/>
      <c r="I51" s="142"/>
      <c r="J51" s="142"/>
      <c r="K51" s="138"/>
      <c r="L51" s="142"/>
      <c r="M51" s="142"/>
      <c r="N51" s="142"/>
      <c r="O51" s="142"/>
      <c r="P51" s="143"/>
    </row>
    <row r="52" spans="2:16" ht="15.75" thickBot="1" x14ac:dyDescent="0.25">
      <c r="B52" s="144" t="s">
        <v>57</v>
      </c>
      <c r="C52" s="145" t="s">
        <v>129</v>
      </c>
      <c r="D52" s="146"/>
      <c r="E52" s="147">
        <v>-47815.621419142364</v>
      </c>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O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P59"/>
  <sheetViews>
    <sheetView topLeftCell="G52" zoomScaleNormal="100" workbookViewId="0">
      <selection activeCell="M49" sqref="M49"/>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Cigna Health and Life Insurance Company</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f>'Cover Page'!C9</f>
        <v>0</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2018</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12/31/2018</v>
      </c>
      <c r="F19" s="63">
        <f>DATE(YEAR(E19)+0,MONTH(E19)+3,DAY(E19)+0)</f>
        <v>43555</v>
      </c>
      <c r="G19" s="62" t="str">
        <f>"12/31/"&amp;""&amp;'Cover Page'!C$6</f>
        <v>12/31/2018</v>
      </c>
      <c r="H19" s="64">
        <f>DATE(YEAR(G19)+0,MONTH(G19)+3,DAY(G19)+0)</f>
        <v>43555</v>
      </c>
      <c r="I19" s="62" t="str">
        <f>"12/31/"&amp;""&amp;'Cover Page'!C$6</f>
        <v>12/31/2018</v>
      </c>
      <c r="J19" s="64">
        <f>DATE(YEAR(I19)+0,MONTH(I19)+3,DAY(I19)+0)</f>
        <v>43555</v>
      </c>
      <c r="K19" s="62" t="str">
        <f>"12/31/"&amp;""&amp;'Cover Page'!C$6</f>
        <v>12/31/2018</v>
      </c>
      <c r="L19" s="64">
        <f>DATE(YEAR(K19)+0,MONTH(K19)+3,DAY(K19)+0)</f>
        <v>43555</v>
      </c>
      <c r="M19" s="62" t="str">
        <f>"12/31/"&amp;""&amp;'Cover Page'!C$6</f>
        <v>12/31/2018</v>
      </c>
      <c r="N19" s="64">
        <f>DATE(YEAR(M19)+0,MONTH(M19)+3,DAY(M19)+0)</f>
        <v>43555</v>
      </c>
      <c r="O19" s="62" t="str">
        <f>"12/31/"&amp;""&amp;'Cover Page'!C$6</f>
        <v>12/31/2018</v>
      </c>
      <c r="P19" s="64">
        <f>DATE(YEAR(O19)+0,MONTH(O19)+3,DAY(O19)+0)</f>
        <v>43555</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c r="H22" s="166"/>
      <c r="I22" s="165"/>
      <c r="J22" s="166"/>
      <c r="K22" s="165">
        <v>17683864.32</v>
      </c>
      <c r="L22" s="166">
        <v>17268564</v>
      </c>
      <c r="M22" s="165">
        <v>10591665.77</v>
      </c>
      <c r="N22" s="166">
        <v>10506952</v>
      </c>
      <c r="O22" s="165">
        <v>242460419.47</v>
      </c>
      <c r="P22" s="166">
        <v>241653999</v>
      </c>
    </row>
    <row r="23" spans="1:16" s="25" customFormat="1" x14ac:dyDescent="0.2">
      <c r="A23" s="39"/>
      <c r="B23" s="79"/>
      <c r="C23" s="80">
        <v>1.2</v>
      </c>
      <c r="D23" s="109" t="s">
        <v>16</v>
      </c>
      <c r="E23" s="165"/>
      <c r="F23" s="166"/>
      <c r="G23" s="165"/>
      <c r="H23" s="166"/>
      <c r="I23" s="165"/>
      <c r="J23" s="166"/>
      <c r="K23" s="165">
        <v>424543.64</v>
      </c>
      <c r="L23" s="166">
        <v>424543.64</v>
      </c>
      <c r="M23" s="165">
        <v>88942</v>
      </c>
      <c r="N23" s="166">
        <v>88942</v>
      </c>
      <c r="O23" s="165">
        <v>2071672.29</v>
      </c>
      <c r="P23" s="166">
        <v>2071672.29</v>
      </c>
    </row>
    <row r="24" spans="1:16" s="25" customFormat="1" x14ac:dyDescent="0.2">
      <c r="A24" s="39"/>
      <c r="B24" s="79"/>
      <c r="C24" s="80">
        <v>1.3</v>
      </c>
      <c r="D24" s="109" t="s">
        <v>34</v>
      </c>
      <c r="E24" s="165"/>
      <c r="F24" s="166"/>
      <c r="G24" s="165"/>
      <c r="H24" s="166"/>
      <c r="I24" s="165"/>
      <c r="J24" s="166"/>
      <c r="K24" s="165">
        <v>403878.78</v>
      </c>
      <c r="L24" s="166">
        <v>0</v>
      </c>
      <c r="M24" s="165">
        <v>88372.68</v>
      </c>
      <c r="N24" s="166">
        <v>0</v>
      </c>
      <c r="O24" s="165">
        <v>914300.54</v>
      </c>
      <c r="P24" s="166">
        <v>0</v>
      </c>
    </row>
    <row r="25" spans="1:16" s="25" customFormat="1" x14ac:dyDescent="0.2">
      <c r="A25" s="39"/>
      <c r="B25" s="79"/>
      <c r="C25" s="80">
        <v>1.4</v>
      </c>
      <c r="D25" s="109" t="s">
        <v>17</v>
      </c>
      <c r="E25" s="165"/>
      <c r="F25" s="166"/>
      <c r="G25" s="165"/>
      <c r="H25" s="166"/>
      <c r="I25" s="165"/>
      <c r="J25" s="166"/>
      <c r="K25" s="165">
        <v>13604.64</v>
      </c>
      <c r="L25" s="166">
        <v>12138</v>
      </c>
      <c r="M25" s="165">
        <v>-3114.76</v>
      </c>
      <c r="N25" s="166">
        <v>650</v>
      </c>
      <c r="O25" s="165">
        <v>764864.47</v>
      </c>
      <c r="P25" s="166">
        <v>756758</v>
      </c>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v>9905561.2599999998</v>
      </c>
      <c r="L29" s="176"/>
      <c r="M29" s="165">
        <v>8083760.0300000003</v>
      </c>
      <c r="N29" s="176"/>
      <c r="O29" s="165">
        <v>203047752.97999999</v>
      </c>
      <c r="P29" s="176"/>
    </row>
    <row r="30" spans="1:16" s="25" customFormat="1" ht="28.5" customHeight="1" x14ac:dyDescent="0.2">
      <c r="A30" s="39"/>
      <c r="B30" s="79"/>
      <c r="C30" s="80"/>
      <c r="D30" s="81" t="s">
        <v>54</v>
      </c>
      <c r="E30" s="177"/>
      <c r="F30" s="166"/>
      <c r="G30" s="177"/>
      <c r="H30" s="166"/>
      <c r="I30" s="177"/>
      <c r="J30" s="166"/>
      <c r="K30" s="177"/>
      <c r="L30" s="166">
        <v>9672412</v>
      </c>
      <c r="M30" s="177"/>
      <c r="N30" s="166">
        <v>7855044</v>
      </c>
      <c r="O30" s="177"/>
      <c r="P30" s="166">
        <v>196874212</v>
      </c>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v>807374.71</v>
      </c>
      <c r="L32" s="176"/>
      <c r="M32" s="165">
        <v>488086.81</v>
      </c>
      <c r="N32" s="178"/>
      <c r="O32" s="165">
        <v>11078729.800000001</v>
      </c>
      <c r="P32" s="176"/>
    </row>
    <row r="33" spans="1:16" s="39" customFormat="1" ht="30" x14ac:dyDescent="0.2">
      <c r="B33" s="97"/>
      <c r="C33" s="80"/>
      <c r="D33" s="81" t="s">
        <v>44</v>
      </c>
      <c r="E33" s="177"/>
      <c r="F33" s="166"/>
      <c r="G33" s="177"/>
      <c r="H33" s="179"/>
      <c r="I33" s="177"/>
      <c r="J33" s="166"/>
      <c r="K33" s="177"/>
      <c r="L33" s="166">
        <v>185499</v>
      </c>
      <c r="M33" s="177"/>
      <c r="N33" s="179">
        <v>112140</v>
      </c>
      <c r="O33" s="177"/>
      <c r="P33" s="166">
        <v>2545047</v>
      </c>
    </row>
    <row r="34" spans="1:16" s="25" customFormat="1" x14ac:dyDescent="0.2">
      <c r="A34" s="39"/>
      <c r="B34" s="79"/>
      <c r="C34" s="80">
        <v>2.2999999999999998</v>
      </c>
      <c r="D34" s="109" t="s">
        <v>28</v>
      </c>
      <c r="E34" s="165"/>
      <c r="F34" s="176"/>
      <c r="G34" s="165"/>
      <c r="H34" s="178"/>
      <c r="I34" s="165"/>
      <c r="J34" s="176"/>
      <c r="K34" s="165">
        <v>939009.21</v>
      </c>
      <c r="L34" s="176"/>
      <c r="M34" s="165">
        <v>496432.94762773806</v>
      </c>
      <c r="N34" s="178"/>
      <c r="O34" s="165">
        <v>12168392.752372261</v>
      </c>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v>0</v>
      </c>
      <c r="L36" s="176"/>
      <c r="M36" s="165">
        <v>0</v>
      </c>
      <c r="N36" s="178"/>
      <c r="O36" s="165">
        <v>0</v>
      </c>
      <c r="P36" s="176"/>
    </row>
    <row r="37" spans="1:16" s="39" customFormat="1" ht="30" x14ac:dyDescent="0.2">
      <c r="B37" s="97"/>
      <c r="C37" s="80"/>
      <c r="D37" s="81" t="s">
        <v>43</v>
      </c>
      <c r="E37" s="177"/>
      <c r="F37" s="166"/>
      <c r="G37" s="177"/>
      <c r="H37" s="179"/>
      <c r="I37" s="177"/>
      <c r="J37" s="166"/>
      <c r="K37" s="177"/>
      <c r="L37" s="166">
        <v>0</v>
      </c>
      <c r="M37" s="177"/>
      <c r="N37" s="179">
        <v>0</v>
      </c>
      <c r="O37" s="177"/>
      <c r="P37" s="166">
        <v>0</v>
      </c>
    </row>
    <row r="38" spans="1:16" s="25" customFormat="1" x14ac:dyDescent="0.2">
      <c r="A38" s="39"/>
      <c r="B38" s="79"/>
      <c r="C38" s="80">
        <v>2.5</v>
      </c>
      <c r="D38" s="109" t="s">
        <v>29</v>
      </c>
      <c r="E38" s="165"/>
      <c r="F38" s="176"/>
      <c r="G38" s="165"/>
      <c r="H38" s="178"/>
      <c r="I38" s="165"/>
      <c r="J38" s="176"/>
      <c r="K38" s="165">
        <v>0</v>
      </c>
      <c r="L38" s="176"/>
      <c r="M38" s="165">
        <v>0</v>
      </c>
      <c r="N38" s="178"/>
      <c r="O38" s="165">
        <v>0</v>
      </c>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v>0</v>
      </c>
      <c r="L40" s="176"/>
      <c r="M40" s="165">
        <v>0</v>
      </c>
      <c r="N40" s="178"/>
      <c r="O40" s="165">
        <v>0</v>
      </c>
      <c r="P40" s="176"/>
    </row>
    <row r="41" spans="1:16" s="25" customFormat="1" ht="27.95" customHeight="1" x14ac:dyDescent="0.2">
      <c r="A41" s="39"/>
      <c r="B41" s="79"/>
      <c r="C41" s="80"/>
      <c r="D41" s="81" t="s">
        <v>113</v>
      </c>
      <c r="E41" s="177"/>
      <c r="F41" s="166"/>
      <c r="G41" s="177"/>
      <c r="H41" s="179"/>
      <c r="I41" s="177"/>
      <c r="J41" s="166"/>
      <c r="K41" s="177"/>
      <c r="L41" s="166">
        <v>0</v>
      </c>
      <c r="M41" s="177"/>
      <c r="N41" s="179">
        <v>0</v>
      </c>
      <c r="O41" s="177"/>
      <c r="P41" s="166">
        <v>0</v>
      </c>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v>0</v>
      </c>
      <c r="L43" s="176"/>
      <c r="M43" s="165">
        <v>0</v>
      </c>
      <c r="N43" s="178"/>
      <c r="O43" s="165">
        <v>3003238.62</v>
      </c>
      <c r="P43" s="176"/>
    </row>
    <row r="44" spans="1:16" s="39" customFormat="1" ht="30" x14ac:dyDescent="0.2">
      <c r="B44" s="97"/>
      <c r="C44" s="80"/>
      <c r="D44" s="81" t="s">
        <v>115</v>
      </c>
      <c r="E44" s="177"/>
      <c r="F44" s="166"/>
      <c r="G44" s="177"/>
      <c r="H44" s="179"/>
      <c r="I44" s="177"/>
      <c r="J44" s="166"/>
      <c r="K44" s="177"/>
      <c r="L44" s="166">
        <v>0</v>
      </c>
      <c r="M44" s="177"/>
      <c r="N44" s="179">
        <v>0</v>
      </c>
      <c r="O44" s="177"/>
      <c r="P44" s="166">
        <v>1487834.87</v>
      </c>
    </row>
    <row r="45" spans="1:16" s="25" customFormat="1" x14ac:dyDescent="0.2">
      <c r="A45" s="39"/>
      <c r="B45" s="79"/>
      <c r="C45" s="180" t="s">
        <v>116</v>
      </c>
      <c r="D45" s="109" t="s">
        <v>30</v>
      </c>
      <c r="E45" s="165"/>
      <c r="F45" s="181"/>
      <c r="G45" s="165"/>
      <c r="H45" s="182"/>
      <c r="I45" s="165"/>
      <c r="J45" s="181"/>
      <c r="K45" s="165">
        <v>0</v>
      </c>
      <c r="L45" s="181"/>
      <c r="M45" s="165">
        <v>0</v>
      </c>
      <c r="N45" s="182"/>
      <c r="O45" s="165">
        <v>1515403.75</v>
      </c>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v>0</v>
      </c>
      <c r="L47" s="185">
        <v>0</v>
      </c>
      <c r="M47" s="165"/>
      <c r="N47" s="186"/>
      <c r="O47" s="165">
        <v>0</v>
      </c>
      <c r="P47" s="185">
        <v>0</v>
      </c>
    </row>
    <row r="48" spans="1:16" s="25" customFormat="1" x14ac:dyDescent="0.2">
      <c r="A48" s="39"/>
      <c r="B48" s="79"/>
      <c r="C48" s="80"/>
      <c r="D48" s="109" t="s">
        <v>118</v>
      </c>
      <c r="E48" s="165"/>
      <c r="F48" s="185"/>
      <c r="G48" s="165"/>
      <c r="H48" s="186"/>
      <c r="I48" s="165"/>
      <c r="J48" s="185"/>
      <c r="K48" s="165">
        <v>0</v>
      </c>
      <c r="L48" s="185">
        <v>0</v>
      </c>
      <c r="M48" s="165"/>
      <c r="N48" s="186"/>
      <c r="O48" s="165">
        <v>0</v>
      </c>
      <c r="P48" s="185">
        <v>0</v>
      </c>
    </row>
    <row r="49" spans="1:16" s="25" customFormat="1" x14ac:dyDescent="0.2">
      <c r="A49" s="39"/>
      <c r="B49" s="79"/>
      <c r="C49" s="80"/>
      <c r="D49" s="109" t="s">
        <v>119</v>
      </c>
      <c r="E49" s="165"/>
      <c r="F49" s="181"/>
      <c r="G49" s="165"/>
      <c r="H49" s="182"/>
      <c r="I49" s="165"/>
      <c r="J49" s="181"/>
      <c r="K49" s="165">
        <v>0</v>
      </c>
      <c r="L49" s="181"/>
      <c r="M49" s="165"/>
      <c r="N49" s="182"/>
      <c r="O49" s="165">
        <v>0</v>
      </c>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9773926.7599999979</v>
      </c>
      <c r="L51" s="190">
        <f>L30+L33+L37+L41+L44+L47+L48+L50</f>
        <v>9857911</v>
      </c>
      <c r="M51" s="189">
        <f>M29+M32-M34+M36-M38+M40+M43-M45+M47+M48-M49+M50</f>
        <v>8075413.8923722617</v>
      </c>
      <c r="N51" s="190">
        <f>N30+N33+N37+N41+N44+N47+N48+N50</f>
        <v>7967184</v>
      </c>
      <c r="O51" s="189">
        <f>O29+O32-O34+O36-O38+O40+O43-O45+O47+O48-O49+O50</f>
        <v>203445924.89762774</v>
      </c>
      <c r="P51" s="190">
        <f>P30+P33+P37+P41+P44+P47+P48+P50</f>
        <v>200907093.87</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87"/>
  <sheetViews>
    <sheetView topLeftCell="A100" zoomScaleNormal="100" workbookViewId="0">
      <selection activeCell="D80" sqref="D80"/>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Cigna Health and Life Insurance Company</v>
      </c>
    </row>
    <row r="9" spans="2:5" s="2" customFormat="1" ht="15.75" customHeight="1" x14ac:dyDescent="0.25">
      <c r="B9" s="54" t="s">
        <v>90</v>
      </c>
    </row>
    <row r="10" spans="2:5" s="2" customFormat="1" ht="15" customHeight="1" x14ac:dyDescent="0.2">
      <c r="B10" s="198">
        <f>'Cover Page'!C9</f>
        <v>0</v>
      </c>
    </row>
    <row r="11" spans="2:5" s="2" customFormat="1" ht="15.75" x14ac:dyDescent="0.25">
      <c r="B11" s="54" t="s">
        <v>85</v>
      </c>
    </row>
    <row r="12" spans="2:5" s="2" customFormat="1" x14ac:dyDescent="0.2">
      <c r="B12" s="198" t="str">
        <f>'Cover Page'!C6</f>
        <v>2018</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105" x14ac:dyDescent="0.2">
      <c r="B18" s="203" t="s">
        <v>162</v>
      </c>
      <c r="C18" s="212"/>
      <c r="D18" s="350" t="s">
        <v>164</v>
      </c>
      <c r="E18" s="208"/>
    </row>
    <row r="19" spans="2:5" s="199" customFormat="1" ht="45" x14ac:dyDescent="0.2">
      <c r="B19" s="203" t="s">
        <v>163</v>
      </c>
      <c r="C19" s="212"/>
      <c r="D19" s="350" t="s">
        <v>165</v>
      </c>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90" x14ac:dyDescent="0.2">
      <c r="B26" s="203" t="s">
        <v>162</v>
      </c>
      <c r="C26" s="212"/>
      <c r="D26" s="350" t="s">
        <v>166</v>
      </c>
      <c r="E26" s="208"/>
    </row>
    <row r="27" spans="2:5" s="199" customFormat="1" ht="120" x14ac:dyDescent="0.2">
      <c r="B27" s="203" t="s">
        <v>163</v>
      </c>
      <c r="C27" s="212"/>
      <c r="D27" s="350" t="s">
        <v>167</v>
      </c>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30" x14ac:dyDescent="0.2">
      <c r="B33" s="203" t="s">
        <v>162</v>
      </c>
      <c r="C33" s="212"/>
      <c r="D33" s="350" t="s">
        <v>168</v>
      </c>
      <c r="E33" s="208"/>
    </row>
    <row r="34" spans="2:5" s="199" customFormat="1" ht="75" x14ac:dyDescent="0.2">
      <c r="B34" s="203" t="s">
        <v>162</v>
      </c>
      <c r="C34" s="212"/>
      <c r="D34" s="350" t="s">
        <v>169</v>
      </c>
      <c r="E34" s="208"/>
    </row>
    <row r="35" spans="2:5" s="199" customFormat="1" ht="45" x14ac:dyDescent="0.2">
      <c r="B35" s="203" t="s">
        <v>162</v>
      </c>
      <c r="C35" s="212"/>
      <c r="D35" s="350" t="s">
        <v>170</v>
      </c>
      <c r="E35" s="208"/>
    </row>
    <row r="36" spans="2:5" s="199" customFormat="1" ht="60" x14ac:dyDescent="0.2">
      <c r="B36" s="203" t="s">
        <v>163</v>
      </c>
      <c r="C36" s="214"/>
      <c r="D36" s="350" t="s">
        <v>171</v>
      </c>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c r="C40" s="212"/>
      <c r="D40" s="350"/>
      <c r="E40" s="208"/>
    </row>
    <row r="41" spans="2:5" s="199" customFormat="1" ht="35.25" customHeight="1" x14ac:dyDescent="0.2">
      <c r="B41" s="405" t="s">
        <v>163</v>
      </c>
      <c r="C41" s="212"/>
      <c r="D41" s="350" t="s">
        <v>172</v>
      </c>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30" x14ac:dyDescent="0.2">
      <c r="B47" s="203" t="s">
        <v>162</v>
      </c>
      <c r="C47" s="212"/>
      <c r="D47" s="350" t="s">
        <v>173</v>
      </c>
      <c r="E47" s="208"/>
    </row>
    <row r="48" spans="2:5" s="199" customFormat="1" ht="60" x14ac:dyDescent="0.2">
      <c r="B48" s="203" t="s">
        <v>162</v>
      </c>
      <c r="C48" s="212"/>
      <c r="D48" s="350" t="s">
        <v>174</v>
      </c>
      <c r="E48" s="208"/>
    </row>
    <row r="49" spans="2:5" s="199" customFormat="1" ht="90" x14ac:dyDescent="0.2">
      <c r="B49" s="203" t="s">
        <v>163</v>
      </c>
      <c r="C49" s="212"/>
      <c r="D49" s="350" t="s">
        <v>175</v>
      </c>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90" x14ac:dyDescent="0.2">
      <c r="B55" s="203" t="s">
        <v>162</v>
      </c>
      <c r="C55" s="217"/>
      <c r="D55" s="350" t="s">
        <v>176</v>
      </c>
      <c r="E55" s="218"/>
    </row>
    <row r="56" spans="2:5" s="219" customFormat="1" ht="45" x14ac:dyDescent="0.2">
      <c r="B56" s="203" t="s">
        <v>163</v>
      </c>
      <c r="C56" s="214"/>
      <c r="D56" s="350" t="s">
        <v>177</v>
      </c>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75" x14ac:dyDescent="0.2">
      <c r="B62" s="203" t="s">
        <v>162</v>
      </c>
      <c r="C62" s="217"/>
      <c r="D62" s="350" t="s">
        <v>178</v>
      </c>
      <c r="E62" s="218"/>
    </row>
    <row r="63" spans="2:5" s="219" customFormat="1" ht="45" x14ac:dyDescent="0.2">
      <c r="B63" s="203" t="s">
        <v>163</v>
      </c>
      <c r="C63" s="212"/>
      <c r="D63" s="350" t="s">
        <v>179</v>
      </c>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45" x14ac:dyDescent="0.2">
      <c r="B69" s="203" t="s">
        <v>162</v>
      </c>
      <c r="C69" s="217"/>
      <c r="D69" s="350" t="s">
        <v>180</v>
      </c>
      <c r="E69" s="218"/>
    </row>
    <row r="70" spans="2:5" s="219" customFormat="1" ht="90" x14ac:dyDescent="0.2">
      <c r="B70" s="203" t="s">
        <v>162</v>
      </c>
      <c r="C70" s="212"/>
      <c r="D70" s="350" t="s">
        <v>176</v>
      </c>
      <c r="E70" s="218"/>
    </row>
    <row r="71" spans="2:5" s="219" customFormat="1" ht="60" x14ac:dyDescent="0.2">
      <c r="B71" s="203" t="s">
        <v>162</v>
      </c>
      <c r="C71" s="214"/>
      <c r="D71" s="350" t="s">
        <v>181</v>
      </c>
      <c r="E71" s="218"/>
    </row>
    <row r="72" spans="2:5" s="219" customFormat="1" ht="45" x14ac:dyDescent="0.2">
      <c r="B72" s="203" t="s">
        <v>163</v>
      </c>
      <c r="C72" s="214"/>
      <c r="D72" s="350" t="s">
        <v>182</v>
      </c>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90" x14ac:dyDescent="0.2">
      <c r="B76" s="203" t="s">
        <v>162</v>
      </c>
      <c r="C76" s="217"/>
      <c r="D76" s="350" t="s">
        <v>176</v>
      </c>
      <c r="E76" s="218"/>
    </row>
    <row r="77" spans="2:5" s="219" customFormat="1" ht="45" x14ac:dyDescent="0.2">
      <c r="B77" s="203" t="s">
        <v>162</v>
      </c>
      <c r="C77" s="212"/>
      <c r="D77" s="350" t="s">
        <v>185</v>
      </c>
      <c r="E77" s="218"/>
    </row>
    <row r="78" spans="2:5" s="219" customFormat="1" ht="35.25" customHeight="1" x14ac:dyDescent="0.2">
      <c r="B78" s="203" t="s">
        <v>163</v>
      </c>
      <c r="C78" s="214"/>
      <c r="D78" s="350" t="s">
        <v>183</v>
      </c>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topLeftCell="G22" zoomScaleNormal="100" workbookViewId="0">
      <selection activeCell="T13" sqref="T13"/>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7" width="15.28515625" style="9" customWidth="1"/>
    <col min="18" max="18" width="15.85546875" style="9" customWidth="1"/>
    <col min="19" max="20" width="16.28515625" style="9" bestFit="1" customWidth="1"/>
    <col min="21" max="22" width="14.5703125" style="9" bestFit="1" customWidth="1"/>
    <col min="23" max="23" width="16.28515625" style="9" bestFit="1" customWidth="1"/>
    <col min="24" max="24" width="15.5703125" style="9" bestFit="1" customWidth="1"/>
    <col min="25" max="25" width="16.85546875" style="9" bestFit="1" customWidth="1"/>
    <col min="26" max="26" width="16.85546875" style="11" bestFit="1" customWidth="1"/>
    <col min="27" max="28" width="16.8554687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Cigna Health and Life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2018</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v>8264021</v>
      </c>
      <c r="R21" s="262">
        <v>9831049</v>
      </c>
      <c r="S21" s="178"/>
      <c r="T21" s="176"/>
      <c r="U21" s="261">
        <v>354203.01874254149</v>
      </c>
      <c r="V21" s="262">
        <v>7136086.2196698552</v>
      </c>
      <c r="W21" s="178"/>
      <c r="X21" s="176"/>
      <c r="Y21" s="261">
        <v>166112696.27125743</v>
      </c>
      <c r="Z21" s="262">
        <v>186659265.99033016</v>
      </c>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v>8223554</v>
      </c>
      <c r="R22" s="264">
        <v>9769311</v>
      </c>
      <c r="S22" s="265">
        <f>'Pt 1 Summary of Data'!L24</f>
        <v>9857911</v>
      </c>
      <c r="T22" s="266">
        <f>SUM(Q22:S22)</f>
        <v>27850776</v>
      </c>
      <c r="U22" s="263">
        <v>378924.03</v>
      </c>
      <c r="V22" s="264">
        <v>7193353.5200000014</v>
      </c>
      <c r="W22" s="265">
        <f>'Pt 1 Summary of Data'!N24</f>
        <v>7967184</v>
      </c>
      <c r="X22" s="266">
        <f>SUM(U22:W22)</f>
        <v>15539461.550000001</v>
      </c>
      <c r="Y22" s="263">
        <v>167430821.28999999</v>
      </c>
      <c r="Z22" s="264">
        <v>188464614.07999998</v>
      </c>
      <c r="AA22" s="265">
        <f>'Pt 1 Summary of Data'!P24</f>
        <v>200907093.87</v>
      </c>
      <c r="AB22" s="266">
        <f>SUM(Y22:AA22)</f>
        <v>556802529.24000001</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8223554</v>
      </c>
      <c r="R23" s="267">
        <f>SUM(R$22:R$22)</f>
        <v>9769311</v>
      </c>
      <c r="S23" s="267">
        <f>SUM(S$22:S$22)</f>
        <v>9857911</v>
      </c>
      <c r="T23" s="266">
        <f>SUM(Q23:S23)</f>
        <v>27850776</v>
      </c>
      <c r="U23" s="267">
        <f>SUM(U$22:U$22)</f>
        <v>378924.03</v>
      </c>
      <c r="V23" s="267">
        <f>SUM(V$22:V$22)</f>
        <v>7193353.5200000014</v>
      </c>
      <c r="W23" s="267">
        <f>SUM(W$22:W$22)</f>
        <v>7967184</v>
      </c>
      <c r="X23" s="266">
        <f>SUM(U23:W23)</f>
        <v>15539461.550000001</v>
      </c>
      <c r="Y23" s="267">
        <f>SUM(Y$22:Y$22)</f>
        <v>167430821.28999999</v>
      </c>
      <c r="Z23" s="267">
        <f>SUM(Z$22:Z$22)</f>
        <v>188464614.07999998</v>
      </c>
      <c r="AA23" s="267">
        <f>SUM(AA$22:AA$22)</f>
        <v>200907093.87</v>
      </c>
      <c r="AB23" s="266">
        <f>SUM(Y23:AA23)</f>
        <v>556802529.24000001</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v>14713135</v>
      </c>
      <c r="R26" s="264">
        <v>17475096</v>
      </c>
      <c r="S26" s="274">
        <f>'Pt 1 Summary of Data'!L21</f>
        <v>17680969.640000001</v>
      </c>
      <c r="T26" s="266">
        <f>SUM(Q26:S26)</f>
        <v>49869200.640000001</v>
      </c>
      <c r="U26" s="273">
        <v>561784.06695035601</v>
      </c>
      <c r="V26" s="264">
        <v>9252580.8500884324</v>
      </c>
      <c r="W26" s="274">
        <f>'Pt 1 Summary of Data'!N21</f>
        <v>10595244</v>
      </c>
      <c r="X26" s="266">
        <f>SUM(U26:W26)</f>
        <v>20409608.917038791</v>
      </c>
      <c r="Y26" s="273">
        <v>204436767.73304966</v>
      </c>
      <c r="Z26" s="264">
        <v>226627985.93991157</v>
      </c>
      <c r="AA26" s="274">
        <f>'Pt 1 Summary of Data'!P21</f>
        <v>242968913.28999999</v>
      </c>
      <c r="AB26" s="266">
        <f>SUM(Y26:AA26)</f>
        <v>674033666.9629612</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v>1807448.4435317465</v>
      </c>
      <c r="R27" s="264">
        <v>2008580.7007345485</v>
      </c>
      <c r="S27" s="274">
        <f>'Pt 1 Summary of Data'!L35</f>
        <v>1395623.3</v>
      </c>
      <c r="T27" s="266">
        <f>SUM(Q27:S27)</f>
        <v>5211652.4442662951</v>
      </c>
      <c r="U27" s="273">
        <v>66459.95968669797</v>
      </c>
      <c r="V27" s="264">
        <v>556252.29606766254</v>
      </c>
      <c r="W27" s="274">
        <f>'Pt 1 Summary of Data'!N35</f>
        <v>466900.32999999996</v>
      </c>
      <c r="X27" s="266">
        <f>SUM(U27:W27)</f>
        <v>1089612.5857543605</v>
      </c>
      <c r="Y27" s="273">
        <v>11010480.697461307</v>
      </c>
      <c r="Z27" s="264">
        <v>8110374.9587783841</v>
      </c>
      <c r="AA27" s="274">
        <f>'Pt 1 Summary of Data'!P35</f>
        <v>6382015.6799999997</v>
      </c>
      <c r="AB27" s="266">
        <f>SUM(Y27:AA27)</f>
        <v>25502871.336239692</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12905686.556468254</v>
      </c>
      <c r="R28" s="274">
        <f t="shared" si="0"/>
        <v>15466515.299265452</v>
      </c>
      <c r="S28" s="274">
        <f t="shared" si="0"/>
        <v>16285346.34</v>
      </c>
      <c r="T28" s="112">
        <f>T$26-T$27</f>
        <v>44657548.195733704</v>
      </c>
      <c r="U28" s="274">
        <f t="shared" si="0"/>
        <v>495324.10726365802</v>
      </c>
      <c r="V28" s="274">
        <f t="shared" si="0"/>
        <v>8696328.5540207699</v>
      </c>
      <c r="W28" s="274">
        <f t="shared" si="0"/>
        <v>10128343.67</v>
      </c>
      <c r="X28" s="112">
        <f>X$26-X$27</f>
        <v>19319996.33128443</v>
      </c>
      <c r="Y28" s="274">
        <f t="shared" si="0"/>
        <v>193426287.03558835</v>
      </c>
      <c r="Z28" s="274">
        <f t="shared" si="0"/>
        <v>218517610.98113319</v>
      </c>
      <c r="AA28" s="274">
        <f t="shared" si="0"/>
        <v>236586897.60999998</v>
      </c>
      <c r="AB28" s="112">
        <f>AB$26-AB$27</f>
        <v>648530795.6267215</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v>27303</v>
      </c>
      <c r="R30" s="279">
        <v>32504</v>
      </c>
      <c r="S30" s="280">
        <f>'Pt 1 Summary of Data'!L49</f>
        <v>32884</v>
      </c>
      <c r="T30" s="281">
        <f>SUM(Q30:S30)</f>
        <v>92691</v>
      </c>
      <c r="U30" s="282">
        <v>903.41666666666663</v>
      </c>
      <c r="V30" s="279">
        <v>16107.083333333334</v>
      </c>
      <c r="W30" s="283">
        <f>'Pt 1 Summary of Data'!N49</f>
        <v>18370.25</v>
      </c>
      <c r="X30" s="281">
        <f>SUM(U30:W30)</f>
        <v>35380.75</v>
      </c>
      <c r="Y30" s="282">
        <v>415657.5</v>
      </c>
      <c r="Z30" s="279">
        <v>475936.08333333331</v>
      </c>
      <c r="AA30" s="283">
        <f>'Pt 1 Summary of Data'!P49</f>
        <v>515036.25</v>
      </c>
      <c r="AB30" s="281">
        <f>SUM(Y30:AA30)</f>
        <v>1406629.8333333333</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f>IF(T30&lt;1000,"Not Required to Calculate",T23/T28)</f>
        <v>0.62365215120924811</v>
      </c>
      <c r="U33" s="292"/>
      <c r="V33" s="293"/>
      <c r="W33" s="293"/>
      <c r="X33" s="294">
        <f>IF(X30&lt;1000,"Not Required to Calculate",X23/X28)</f>
        <v>0.8043201087381836</v>
      </c>
      <c r="Y33" s="292"/>
      <c r="Z33" s="293"/>
      <c r="AA33" s="293"/>
      <c r="AB33" s="294">
        <f>IF(AB30&lt;1000,"Not Required to Calculate",AB23/AB28)</f>
        <v>0.8585598910564024</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49"/>
  <sheetViews>
    <sheetView topLeftCell="A22" zoomScaleNormal="100" workbookViewId="0">
      <selection activeCell="D28" sqref="D28"/>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Cigna Health and Life Insurance Company</v>
      </c>
    </row>
    <row r="9" spans="2:3" s="2" customFormat="1" ht="15.75" customHeight="1" x14ac:dyDescent="0.25">
      <c r="B9" s="54" t="s">
        <v>90</v>
      </c>
    </row>
    <row r="10" spans="2:3" s="2" customFormat="1" ht="15.75" customHeight="1" x14ac:dyDescent="0.25">
      <c r="B10" s="298">
        <f>'Cover Page'!C9</f>
        <v>0</v>
      </c>
    </row>
    <row r="11" spans="2:3" s="2" customFormat="1" ht="15.75" x14ac:dyDescent="0.25">
      <c r="B11" s="54" t="s">
        <v>85</v>
      </c>
    </row>
    <row r="12" spans="2:3" s="2" customFormat="1" x14ac:dyDescent="0.2">
      <c r="B12" s="198" t="str">
        <f>'Cover Page'!C6</f>
        <v>2018</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D27"/>
  <sheetViews>
    <sheetView zoomScaleNormal="100" workbookViewId="0">
      <selection activeCell="B31" sqref="B31"/>
    </sheetView>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Cigna Health and Life Insurance Company</v>
      </c>
      <c r="D8" s="347" t="s">
        <v>91</v>
      </c>
    </row>
    <row r="9" spans="2:4" ht="15.75" customHeight="1" x14ac:dyDescent="0.25">
      <c r="B9" s="54" t="s">
        <v>90</v>
      </c>
    </row>
    <row r="10" spans="2:4" ht="15.75" customHeight="1" x14ac:dyDescent="0.25">
      <c r="B10" s="298">
        <f>'Cover Page'!C9</f>
        <v>0</v>
      </c>
    </row>
    <row r="11" spans="2:4" ht="15.75" x14ac:dyDescent="0.25">
      <c r="B11" s="54" t="s">
        <v>85</v>
      </c>
    </row>
    <row r="12" spans="2:4" x14ac:dyDescent="0.2">
      <c r="B12" s="198" t="str">
        <f>'Cover Page'!C6</f>
        <v>2018</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ht="15.75" x14ac:dyDescent="0.25">
      <c r="B22" s="406" t="s">
        <v>186</v>
      </c>
    </row>
    <row r="23" spans="2:2" s="25" customFormat="1" ht="15.75" x14ac:dyDescent="0.25">
      <c r="B23" s="407" t="s">
        <v>93</v>
      </c>
    </row>
    <row r="24" spans="2:2" s="25" customFormat="1" x14ac:dyDescent="0.2"/>
    <row r="25" spans="2:2" s="25" customFormat="1" x14ac:dyDescent="0.2"/>
    <row r="26" spans="2:2" s="25" customFormat="1" ht="15.75" x14ac:dyDescent="0.25">
      <c r="B26" s="406" t="s">
        <v>187</v>
      </c>
    </row>
    <row r="27" spans="2:2" s="25" customFormat="1" ht="15.75" x14ac:dyDescent="0.25">
      <c r="B27" s="407"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Cigna Health &amp; Life Insurance Company 2018 Dental MLR Report</dc:title>
  <dc:creator/>
  <cp:lastModifiedBy/>
  <dcterms:created xsi:type="dcterms:W3CDTF">2014-04-29T18:43:25Z</dcterms:created>
  <dcterms:modified xsi:type="dcterms:W3CDTF">2019-08-12T21:46:57Z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