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<sst xmlns="http://schemas.openxmlformats.org/spreadsheetml/2006/main" count="347" uniqueCount="188">
  <si>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</si>
  <si>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</si>
  <si>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</si>
  <si>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</si>
  <si>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</si>
  <si>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</si>
  <si>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</si>
  <si>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</si>
  <si>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</si>
  <si>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</si>
  <si>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</si>
  <si>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</si>
  <si>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</si>
  <si>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</si>
  <si>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</si>
  <si>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</si>
  <si>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</si>
  <si>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</si>
  <si>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</si>
  <si>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</si>
  <si>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</si>
  <si>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</si>
  <si>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</si>
  <si>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</si>
  <si>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</si>
  <si>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</si>
  <si>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</si>
  <si>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</si>
  <si>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</si>
  <si>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</si>
  <si>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</si>
  <si>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</si>
  <si>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</si>
  <si>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</si>
  <si>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</si>
  <si>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</si>
  <si>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</si>
  <si>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</si>
  <si>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</si>
  <si>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</si>
  <si>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</si>
  <si>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</si>
  <si>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</si>
  <si>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</si>
  <si>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</si>
  <si>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</si>
  <si>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</si>
  <si>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</si>
  <si>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</si>
  <si>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</si>
  <si>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</si>
  <si>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</si>
  <si>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</si>
  <si>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</si>
  <si>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</si>
  <si>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</si>
  <si>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</si>
  <si>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</si>
  <si>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</si>
  <si>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</si>
  <si>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</si>
  <si>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</si>
  <si>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</si>
  <si>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</si>
  <si>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</si>
  <si>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</si>
  <si>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</si>
  <si>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</si>
  <si>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</si>
  <si>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</si>
  <si>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</si>
  <si>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</si>
  <si>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</si>
  <si>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</si>
  <si>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</si>
  <si>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</si>
  <si>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</si>
  <si>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</si>
  <si>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</si>
  <si>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</si>
  <si>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</si>
  <si>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</si>
  <si>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</si>
  <si>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</si>
  <si>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</si>
  <si>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</si>
  <si>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</si>
  <si>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</si>
  <si>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</si>
  <si>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</si>
  <si>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</si>
  <si>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</si>
  <si>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</si>
  <si>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</si>
  <si>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</si>
  <si>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</si>
  <si>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</si>
  <si>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</si>
  <si>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</si>
  <si>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</si>
  <si>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</si>
  <si>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</si>
  <si>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</si>
  <si>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</si>
  <si>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</si>
  <si>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</si>
  <si>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</si>
  <si>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</si>
  <si>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</si>
  <si>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</si>
  <si>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</si>
  <si>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</si>
  <si>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</si>
  <si>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</si>
  <si>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</si>
  <si>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</si>
  <si>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</si>
  <si>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</si>
  <si>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</si>
  <si>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</si>
  <si>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</si>
  <si>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</si>
  <si>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</si>
  <si>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</si>
  <si>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</si>
  <si>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</si>
  <si>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</si>
  <si>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</si>
  <si>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</si>
  <si>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</si>
  <si>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</si>
  <si>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</si>
  <si>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</si>
  <si>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</si>
  <si>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</si>
  <si>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</si>
  <si>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</si>
  <si>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</si>
  <si>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</si>
  <si>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</si>
  <si>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</si>
  <si>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</si>
  <si>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</si>
  <si>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</si>
  <si>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</si>
  <si>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</si>
  <si>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</si>
  <si>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</si>
  <si>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</si>
  <si>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</si>
  <si>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</si>
  <si>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</si>
  <si>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</si>
  <si>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</si>
  <si>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</si>
  <si>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</si>
  <si>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</si>
  <si>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</si>
  <si>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</si>
  <si>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</si>
  <si>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</si>
  <si>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Cigna Health and Life Insurance Company</t>
  </si>
  <si>
    <t xml:space="preserve">          Allocation</t>
  </si>
  <si>
    <t xml:space="preserve">          Description</t>
  </si>
  <si>
    <t>Paid claims are assigned to the contract situs state with the exception of claims with respect to individual market business sold through an association which are reported in the resident state of the insured at the time the certificate of coverage was issued.  Claim liabilities are allocated to the contract situs state based on premium except for minimum premium accounts which were specifically assigned to situs states.</t>
  </si>
  <si>
    <t xml:space="preserve">Includes claims paid or payable to physicians and non-clinical providers for services and supplies covered by the policy, including estimates of losses incurred, but not yet reported.  </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</si>
  <si>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</si>
  <si>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</si>
  <si>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Premium earned by segment by contract situs state is used to allocate state and municipal premium taxes. </t>
  </si>
  <si>
    <t>Property taxes are allocated pro rata based on membership. Once dollars have been allocated to the California sitused other health column based on the methodology noted above- these dollars are then allocated to the individual, small group and large group sizing based on premium's in each of those segments.</t>
  </si>
  <si>
    <t>Premium earned by segment (i.e., individual, small group, large group) by contract situs state is used to allocate guaranty fund assessments.</t>
  </si>
  <si>
    <t>Includes State income, excise, business, and other taxes that may be excluded from earned premium under 45 CFR §158.162(b)(1), also includes State premium taxes, and Community Benefit Expenditures</t>
  </si>
  <si>
    <t>N/A</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</si>
  <si>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</si>
  <si>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</si>
  <si>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</si>
  <si>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</si>
  <si>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Includes compensation (including but not limited to salary and benefits) to employees engaged in soliciting and generating sales to policyholders for the issuer.</t>
  </si>
  <si>
    <t>Premium earned by segment by contract situs state is used to allocate expenses associated with contracts in the small and large group segment that are sitused in a state. For minimum premium contracts, enrollee member months are split between the insured and administrative portion of the contract.</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</si>
  <si>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</si>
  <si>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</si>
  <si>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</si>
  <si>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</si>
  <si>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</si>
  <si>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No</t>
  </si>
  <si>
    <t>Aligning with the CMS HHS Commercial MLR, the optional quality improvement expenses reporting method (0.8% of earned premium) has been elected.</t>
  </si>
  <si>
    <t>Timothy S. Sheridan</t>
  </si>
  <si>
    <t>Kathleen M. O’Neil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</si>
</sst>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0" fillId="0" borderId="75" xfId="0" applyFont="1" applyBorder="1" applyAlignment="1" applyProtection="1">
      <alignment horizontal="left" wrapText="1" indent="3"/>
      <protection locked="0"/>
    </xf>
    <xf numFmtId="0" fontId="40" fillId="0" borderId="0" xfId="0" applyFont="1" applyProtection="1">
      <protection locked="0"/>
    </xf>
    <xf numFmtId="0" fontId="40" fillId="0" borderId="0" xfId="0" applyFont="1" applyProtection="1"/>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F21" sqref="F21"/>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184</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E40" zoomScaleNormal="100" workbookViewId="0">
      <selection activeCell="E67" sqref="E67"/>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Cigna Health and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17690924.539999999</v>
      </c>
      <c r="L21" s="83">
        <f>'Pt 2 Premium and Claims'!L22+'Pt 2 Premium and Claims'!L23-'Pt 2 Premium and Claims'!L24-'Pt 2 Premium and Claims'!L25</f>
        <v>17680969.640000001</v>
      </c>
      <c r="M21" s="82">
        <f>'Pt 2 Premium and Claims'!M22+'Pt 2 Premium and Claims'!M23-'Pt 2 Premium and Claims'!M24-'Pt 2 Premium and Claims'!M25</f>
        <v>10595349.85</v>
      </c>
      <c r="N21" s="83">
        <f>'Pt 2 Premium and Claims'!N22+'Pt 2 Premium and Claims'!N23-'Pt 2 Premium and Claims'!N24-'Pt 2 Premium and Claims'!N25</f>
        <v>10595244</v>
      </c>
      <c r="O21" s="82">
        <f>'Pt 2 Premium and Claims'!O22+'Pt 2 Premium and Claims'!O23-'Pt 2 Premium and Claims'!O24-'Pt 2 Premium and Claims'!O25</f>
        <v>242852926.75</v>
      </c>
      <c r="P21" s="83">
        <f>'Pt 2 Premium and Claims'!P22+'Pt 2 Premium and Claims'!P23-'Pt 2 Premium and Claims'!P24-'Pt 2 Premium and Claims'!P25</f>
        <v>242968913.28999999</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9773926.7599999979</v>
      </c>
      <c r="L24" s="83">
        <f>'Pt 2 Premium and Claims'!L51</f>
        <v>9857911</v>
      </c>
      <c r="M24" s="82">
        <f>'Pt 2 Premium and Claims'!M51</f>
        <v>8075413.8923722617</v>
      </c>
      <c r="N24" s="83">
        <f>'Pt 2 Premium and Claims'!N51</f>
        <v>7967184</v>
      </c>
      <c r="O24" s="82">
        <f>'Pt 2 Premium and Claims'!O51</f>
        <v>203445924.89762774</v>
      </c>
      <c r="P24" s="83">
        <f>'Pt 2 Premium and Claims'!P51</f>
        <v>200907093.87</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964332.72</v>
      </c>
      <c r="L28" s="108">
        <v>964332.72</v>
      </c>
      <c r="M28" s="106">
        <v>215144.89</v>
      </c>
      <c r="N28" s="105">
        <v>215144.89</v>
      </c>
      <c r="O28" s="106">
        <v>146793.85999999999</v>
      </c>
      <c r="P28" s="108">
        <v>146793.85999999999</v>
      </c>
    </row>
    <row r="29" spans="2:16" s="39" customFormat="1" ht="30" x14ac:dyDescent="0.2">
      <c r="B29" s="97"/>
      <c r="C29" s="101"/>
      <c r="D29" s="81" t="s">
        <v>67</v>
      </c>
      <c r="E29" s="106"/>
      <c r="F29" s="108"/>
      <c r="G29" s="104"/>
      <c r="H29" s="105"/>
      <c r="I29" s="106"/>
      <c r="J29" s="107"/>
      <c r="K29" s="106">
        <v>162612.71</v>
      </c>
      <c r="L29" s="108">
        <v>162612.71</v>
      </c>
      <c r="M29" s="106">
        <v>90841.63</v>
      </c>
      <c r="N29" s="105">
        <v>90841.63</v>
      </c>
      <c r="O29" s="106">
        <v>2546875.08</v>
      </c>
      <c r="P29" s="108">
        <v>2546875.08</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4099.3500000000004</v>
      </c>
      <c r="L31" s="108">
        <v>4099.3500000000004</v>
      </c>
      <c r="M31" s="106">
        <v>2455.16</v>
      </c>
      <c r="N31" s="105">
        <v>2455.16</v>
      </c>
      <c r="O31" s="106">
        <v>56274.05</v>
      </c>
      <c r="P31" s="108">
        <v>56274.05</v>
      </c>
    </row>
    <row r="32" spans="2:16" x14ac:dyDescent="0.2">
      <c r="B32" s="79"/>
      <c r="C32" s="101"/>
      <c r="D32" s="109" t="s">
        <v>104</v>
      </c>
      <c r="E32" s="106"/>
      <c r="F32" s="108"/>
      <c r="G32" s="104"/>
      <c r="H32" s="105"/>
      <c r="I32" s="106"/>
      <c r="J32" s="107"/>
      <c r="K32" s="106">
        <v>264547.65999999997</v>
      </c>
      <c r="L32" s="108">
        <v>264547.65999999997</v>
      </c>
      <c r="M32" s="106">
        <v>158441.41</v>
      </c>
      <c r="N32" s="105">
        <v>158441.41</v>
      </c>
      <c r="O32" s="106">
        <v>3631589.33</v>
      </c>
      <c r="P32" s="108">
        <v>3631589.33</v>
      </c>
    </row>
    <row r="33" spans="2:16" x14ac:dyDescent="0.2">
      <c r="B33" s="79"/>
      <c r="C33" s="101"/>
      <c r="D33" s="109" t="s">
        <v>103</v>
      </c>
      <c r="E33" s="106"/>
      <c r="F33" s="108"/>
      <c r="G33" s="104"/>
      <c r="H33" s="105"/>
      <c r="I33" s="106"/>
      <c r="J33" s="107"/>
      <c r="K33" s="106">
        <v>0</v>
      </c>
      <c r="L33" s="108">
        <v>0</v>
      </c>
      <c r="M33" s="106">
        <v>0</v>
      </c>
      <c r="N33" s="105">
        <v>0</v>
      </c>
      <c r="O33" s="106">
        <v>0</v>
      </c>
      <c r="P33" s="108">
        <v>0</v>
      </c>
    </row>
    <row r="34" spans="2:16" x14ac:dyDescent="0.2">
      <c r="B34" s="79"/>
      <c r="C34" s="101">
        <v>3.3</v>
      </c>
      <c r="D34" s="109" t="s">
        <v>21</v>
      </c>
      <c r="E34" s="110"/>
      <c r="F34" s="108"/>
      <c r="G34" s="104"/>
      <c r="H34" s="105"/>
      <c r="I34" s="106"/>
      <c r="J34" s="107"/>
      <c r="K34" s="110">
        <v>30.86</v>
      </c>
      <c r="L34" s="108">
        <v>30.86</v>
      </c>
      <c r="M34" s="106">
        <v>17.239999999999998</v>
      </c>
      <c r="N34" s="105">
        <v>17.239999999999998</v>
      </c>
      <c r="O34" s="106">
        <v>483.36</v>
      </c>
      <c r="P34" s="108">
        <v>483.36</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1395623.3</v>
      </c>
      <c r="L35" s="112">
        <f t="shared" si="0"/>
        <v>1395623.3</v>
      </c>
      <c r="M35" s="111">
        <f t="shared" si="0"/>
        <v>466900.32999999996</v>
      </c>
      <c r="N35" s="112">
        <f t="shared" si="0"/>
        <v>466900.32999999996</v>
      </c>
      <c r="O35" s="111">
        <f t="shared" si="0"/>
        <v>6382015.6799999997</v>
      </c>
      <c r="P35" s="112">
        <f t="shared" si="0"/>
        <v>6382015.6799999997</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99795.99</v>
      </c>
      <c r="L38" s="108">
        <v>99795.99</v>
      </c>
      <c r="M38" s="106">
        <v>55749.83</v>
      </c>
      <c r="N38" s="108">
        <v>55749.83</v>
      </c>
      <c r="O38" s="106">
        <v>1563026.2</v>
      </c>
      <c r="P38" s="108">
        <v>1563026.2</v>
      </c>
    </row>
    <row r="39" spans="2:16" x14ac:dyDescent="0.2">
      <c r="B39" s="116"/>
      <c r="C39" s="101">
        <v>4.2</v>
      </c>
      <c r="D39" s="109" t="s">
        <v>19</v>
      </c>
      <c r="E39" s="106"/>
      <c r="F39" s="108"/>
      <c r="G39" s="106"/>
      <c r="H39" s="108"/>
      <c r="I39" s="106"/>
      <c r="J39" s="108"/>
      <c r="K39" s="106">
        <v>1000573.05</v>
      </c>
      <c r="L39" s="108">
        <v>1000573.05</v>
      </c>
      <c r="M39" s="106">
        <v>225997.48</v>
      </c>
      <c r="N39" s="108">
        <v>225997.48</v>
      </c>
      <c r="O39" s="106">
        <v>5180022.37</v>
      </c>
      <c r="P39" s="108">
        <v>5180022.37</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42001.77</v>
      </c>
      <c r="L41" s="108">
        <v>42001.77</v>
      </c>
      <c r="M41" s="110">
        <v>23463.78</v>
      </c>
      <c r="N41" s="108">
        <v>23463.78</v>
      </c>
      <c r="O41" s="110">
        <v>657840.80000000005</v>
      </c>
      <c r="P41" s="108">
        <v>657840.80000000005</v>
      </c>
    </row>
    <row r="42" spans="2:16" ht="30" x14ac:dyDescent="0.2">
      <c r="B42" s="116"/>
      <c r="C42" s="117"/>
      <c r="D42" s="81" t="s">
        <v>123</v>
      </c>
      <c r="E42" s="110"/>
      <c r="F42" s="108"/>
      <c r="G42" s="110"/>
      <c r="H42" s="108"/>
      <c r="I42" s="110"/>
      <c r="J42" s="108"/>
      <c r="K42" s="110">
        <v>683.12</v>
      </c>
      <c r="L42" s="108">
        <v>683.12</v>
      </c>
      <c r="M42" s="110">
        <v>381.62</v>
      </c>
      <c r="N42" s="108">
        <v>381.62</v>
      </c>
      <c r="O42" s="110">
        <v>10699.22</v>
      </c>
      <c r="P42" s="108">
        <v>10699.22</v>
      </c>
    </row>
    <row r="43" spans="2:16" x14ac:dyDescent="0.2">
      <c r="B43" s="116"/>
      <c r="C43" s="101">
        <v>4.4000000000000004</v>
      </c>
      <c r="D43" s="109" t="s">
        <v>20</v>
      </c>
      <c r="E43" s="110"/>
      <c r="F43" s="104"/>
      <c r="G43" s="110"/>
      <c r="H43" s="104"/>
      <c r="I43" s="110"/>
      <c r="J43" s="104"/>
      <c r="K43" s="110">
        <v>1784148.58</v>
      </c>
      <c r="L43" s="104">
        <v>1784148.58</v>
      </c>
      <c r="M43" s="110">
        <v>1002393.3</v>
      </c>
      <c r="N43" s="104">
        <v>1002393.3</v>
      </c>
      <c r="O43" s="110">
        <v>27669908.039999999</v>
      </c>
      <c r="P43" s="108">
        <v>27669908.039999999</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2927202.51</v>
      </c>
      <c r="L44" s="83">
        <f t="shared" si="1"/>
        <v>2927202.51</v>
      </c>
      <c r="M44" s="82">
        <f t="shared" si="1"/>
        <v>1307986.01</v>
      </c>
      <c r="N44" s="118">
        <f t="shared" si="1"/>
        <v>1307986.01</v>
      </c>
      <c r="O44" s="82">
        <f t="shared" si="1"/>
        <v>35081496.629999995</v>
      </c>
      <c r="P44" s="83">
        <f t="shared" si="1"/>
        <v>35081496.629999995</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33623</v>
      </c>
      <c r="L47" s="126">
        <v>33623</v>
      </c>
      <c r="M47" s="125">
        <v>19501</v>
      </c>
      <c r="N47" s="126">
        <v>19501</v>
      </c>
      <c r="O47" s="125">
        <v>521233</v>
      </c>
      <c r="P47" s="103">
        <v>521233</v>
      </c>
    </row>
    <row r="48" spans="2:16" s="39" customFormat="1" x14ac:dyDescent="0.2">
      <c r="B48" s="97"/>
      <c r="C48" s="101">
        <v>5.2</v>
      </c>
      <c r="D48" s="109" t="s">
        <v>27</v>
      </c>
      <c r="E48" s="125"/>
      <c r="F48" s="126"/>
      <c r="G48" s="125"/>
      <c r="H48" s="126"/>
      <c r="I48" s="125"/>
      <c r="J48" s="126"/>
      <c r="K48" s="125">
        <v>394608</v>
      </c>
      <c r="L48" s="126">
        <v>394608</v>
      </c>
      <c r="M48" s="125">
        <v>220443</v>
      </c>
      <c r="N48" s="126">
        <v>220443</v>
      </c>
      <c r="O48" s="125">
        <v>6180435</v>
      </c>
      <c r="P48" s="127">
        <v>6180435</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32884</v>
      </c>
      <c r="L49" s="129">
        <f t="shared" si="2"/>
        <v>32884</v>
      </c>
      <c r="M49" s="128">
        <f>M48/12</f>
        <v>18370.25</v>
      </c>
      <c r="N49" s="129">
        <f>N48/12</f>
        <v>18370.25</v>
      </c>
      <c r="O49" s="128">
        <f t="shared" si="2"/>
        <v>515036.25</v>
      </c>
      <c r="P49" s="129">
        <f t="shared" si="2"/>
        <v>515036.25</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v>1855301.3630452545</v>
      </c>
      <c r="F51" s="142"/>
      <c r="G51" s="142"/>
      <c r="H51" s="142"/>
      <c r="I51" s="142"/>
      <c r="J51" s="142"/>
      <c r="K51" s="138"/>
      <c r="L51" s="142"/>
      <c r="M51" s="142"/>
      <c r="N51" s="142"/>
      <c r="O51" s="142"/>
      <c r="P51" s="143"/>
    </row>
    <row r="52" spans="2:16" ht="15.75" thickBot="1" x14ac:dyDescent="0.25">
      <c r="B52" s="144" t="s">
        <v>57</v>
      </c>
      <c r="C52" s="145" t="s">
        <v>129</v>
      </c>
      <c r="D52" s="146"/>
      <c r="E52" s="147">
        <v>-47815.621419142364</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G52" zoomScaleNormal="100" workbookViewId="0">
      <selection activeCell="M49" sqref="M49"/>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Cigna Health and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17683864.32</v>
      </c>
      <c r="L22" s="166">
        <v>17268564</v>
      </c>
      <c r="M22" s="165">
        <v>10591665.77</v>
      </c>
      <c r="N22" s="166">
        <v>10506952</v>
      </c>
      <c r="O22" s="165">
        <v>242460419.47</v>
      </c>
      <c r="P22" s="166">
        <v>241653999</v>
      </c>
    </row>
    <row r="23" spans="1:16" s="25" customFormat="1" x14ac:dyDescent="0.2">
      <c r="A23" s="39"/>
      <c r="B23" s="79"/>
      <c r="C23" s="80">
        <v>1.2</v>
      </c>
      <c r="D23" s="109" t="s">
        <v>16</v>
      </c>
      <c r="E23" s="165"/>
      <c r="F23" s="166"/>
      <c r="G23" s="165"/>
      <c r="H23" s="166"/>
      <c r="I23" s="165"/>
      <c r="J23" s="166"/>
      <c r="K23" s="165">
        <v>424543.64</v>
      </c>
      <c r="L23" s="166">
        <v>424543.64</v>
      </c>
      <c r="M23" s="165">
        <v>88942</v>
      </c>
      <c r="N23" s="166">
        <v>88942</v>
      </c>
      <c r="O23" s="165">
        <v>2071672.29</v>
      </c>
      <c r="P23" s="166">
        <v>2071672.29</v>
      </c>
    </row>
    <row r="24" spans="1:16" s="25" customFormat="1" x14ac:dyDescent="0.2">
      <c r="A24" s="39"/>
      <c r="B24" s="79"/>
      <c r="C24" s="80">
        <v>1.3</v>
      </c>
      <c r="D24" s="109" t="s">
        <v>34</v>
      </c>
      <c r="E24" s="165"/>
      <c r="F24" s="166"/>
      <c r="G24" s="165"/>
      <c r="H24" s="166"/>
      <c r="I24" s="165"/>
      <c r="J24" s="166"/>
      <c r="K24" s="165">
        <v>403878.78</v>
      </c>
      <c r="L24" s="166">
        <v>0</v>
      </c>
      <c r="M24" s="165">
        <v>88372.68</v>
      </c>
      <c r="N24" s="166">
        <v>0</v>
      </c>
      <c r="O24" s="165">
        <v>914300.54</v>
      </c>
      <c r="P24" s="166">
        <v>0</v>
      </c>
    </row>
    <row r="25" spans="1:16" s="25" customFormat="1" x14ac:dyDescent="0.2">
      <c r="A25" s="39"/>
      <c r="B25" s="79"/>
      <c r="C25" s="80">
        <v>1.4</v>
      </c>
      <c r="D25" s="109" t="s">
        <v>17</v>
      </c>
      <c r="E25" s="165"/>
      <c r="F25" s="166"/>
      <c r="G25" s="165"/>
      <c r="H25" s="166"/>
      <c r="I25" s="165"/>
      <c r="J25" s="166"/>
      <c r="K25" s="165">
        <v>13604.64</v>
      </c>
      <c r="L25" s="166">
        <v>12138</v>
      </c>
      <c r="M25" s="165">
        <v>-3114.76</v>
      </c>
      <c r="N25" s="166">
        <v>650</v>
      </c>
      <c r="O25" s="165">
        <v>764864.47</v>
      </c>
      <c r="P25" s="166">
        <v>756758</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9905561.2599999998</v>
      </c>
      <c r="L29" s="176"/>
      <c r="M29" s="165">
        <v>8083760.0300000003</v>
      </c>
      <c r="N29" s="176"/>
      <c r="O29" s="165">
        <v>203047752.97999999</v>
      </c>
      <c r="P29" s="176"/>
    </row>
    <row r="30" spans="1:16" s="25" customFormat="1" ht="28.5" customHeight="1" x14ac:dyDescent="0.2">
      <c r="A30" s="39"/>
      <c r="B30" s="79"/>
      <c r="C30" s="80"/>
      <c r="D30" s="81" t="s">
        <v>54</v>
      </c>
      <c r="E30" s="177"/>
      <c r="F30" s="166"/>
      <c r="G30" s="177"/>
      <c r="H30" s="166"/>
      <c r="I30" s="177"/>
      <c r="J30" s="166"/>
      <c r="K30" s="177"/>
      <c r="L30" s="166">
        <v>9672412</v>
      </c>
      <c r="M30" s="177"/>
      <c r="N30" s="166">
        <v>7855044</v>
      </c>
      <c r="O30" s="177"/>
      <c r="P30" s="166">
        <v>196874212</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807374.71</v>
      </c>
      <c r="L32" s="176"/>
      <c r="M32" s="165">
        <v>488086.81</v>
      </c>
      <c r="N32" s="178"/>
      <c r="O32" s="165">
        <v>11078729.800000001</v>
      </c>
      <c r="P32" s="176"/>
    </row>
    <row r="33" spans="1:16" s="39" customFormat="1" ht="30" x14ac:dyDescent="0.2">
      <c r="B33" s="97"/>
      <c r="C33" s="80"/>
      <c r="D33" s="81" t="s">
        <v>44</v>
      </c>
      <c r="E33" s="177"/>
      <c r="F33" s="166"/>
      <c r="G33" s="177"/>
      <c r="H33" s="179"/>
      <c r="I33" s="177"/>
      <c r="J33" s="166"/>
      <c r="K33" s="177"/>
      <c r="L33" s="166">
        <v>185499</v>
      </c>
      <c r="M33" s="177"/>
      <c r="N33" s="179">
        <v>112140</v>
      </c>
      <c r="O33" s="177"/>
      <c r="P33" s="166">
        <v>2545047</v>
      </c>
    </row>
    <row r="34" spans="1:16" s="25" customFormat="1" x14ac:dyDescent="0.2">
      <c r="A34" s="39"/>
      <c r="B34" s="79"/>
      <c r="C34" s="80">
        <v>2.2999999999999998</v>
      </c>
      <c r="D34" s="109" t="s">
        <v>28</v>
      </c>
      <c r="E34" s="165"/>
      <c r="F34" s="176"/>
      <c r="G34" s="165"/>
      <c r="H34" s="178"/>
      <c r="I34" s="165"/>
      <c r="J34" s="176"/>
      <c r="K34" s="165">
        <v>939009.21</v>
      </c>
      <c r="L34" s="176"/>
      <c r="M34" s="165">
        <v>496432.94762773806</v>
      </c>
      <c r="N34" s="178"/>
      <c r="O34" s="165">
        <v>12168392.752372261</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0</v>
      </c>
      <c r="L36" s="176"/>
      <c r="M36" s="165">
        <v>0</v>
      </c>
      <c r="N36" s="178"/>
      <c r="O36" s="165">
        <v>0</v>
      </c>
      <c r="P36" s="176"/>
    </row>
    <row r="37" spans="1:16" s="39" customFormat="1" ht="30" x14ac:dyDescent="0.2">
      <c r="B37" s="97"/>
      <c r="C37" s="80"/>
      <c r="D37" s="81" t="s">
        <v>43</v>
      </c>
      <c r="E37" s="177"/>
      <c r="F37" s="166"/>
      <c r="G37" s="177"/>
      <c r="H37" s="179"/>
      <c r="I37" s="177"/>
      <c r="J37" s="166"/>
      <c r="K37" s="177"/>
      <c r="L37" s="166">
        <v>0</v>
      </c>
      <c r="M37" s="177"/>
      <c r="N37" s="179">
        <v>0</v>
      </c>
      <c r="O37" s="177"/>
      <c r="P37" s="166">
        <v>0</v>
      </c>
    </row>
    <row r="38" spans="1:16" s="25" customFormat="1" x14ac:dyDescent="0.2">
      <c r="A38" s="39"/>
      <c r="B38" s="79"/>
      <c r="C38" s="80">
        <v>2.5</v>
      </c>
      <c r="D38" s="109" t="s">
        <v>29</v>
      </c>
      <c r="E38" s="165"/>
      <c r="F38" s="176"/>
      <c r="G38" s="165"/>
      <c r="H38" s="178"/>
      <c r="I38" s="165"/>
      <c r="J38" s="176"/>
      <c r="K38" s="165">
        <v>0</v>
      </c>
      <c r="L38" s="176"/>
      <c r="M38" s="165">
        <v>0</v>
      </c>
      <c r="N38" s="178"/>
      <c r="O38" s="165">
        <v>0</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v>0</v>
      </c>
      <c r="L40" s="176"/>
      <c r="M40" s="165">
        <v>0</v>
      </c>
      <c r="N40" s="178"/>
      <c r="O40" s="165">
        <v>0</v>
      </c>
      <c r="P40" s="176"/>
    </row>
    <row r="41" spans="1:16" s="25" customFormat="1" ht="27.95" customHeight="1" x14ac:dyDescent="0.2">
      <c r="A41" s="39"/>
      <c r="B41" s="79"/>
      <c r="C41" s="80"/>
      <c r="D41" s="81" t="s">
        <v>113</v>
      </c>
      <c r="E41" s="177"/>
      <c r="F41" s="166"/>
      <c r="G41" s="177"/>
      <c r="H41" s="179"/>
      <c r="I41" s="177"/>
      <c r="J41" s="166"/>
      <c r="K41" s="177"/>
      <c r="L41" s="166">
        <v>0</v>
      </c>
      <c r="M41" s="177"/>
      <c r="N41" s="179">
        <v>0</v>
      </c>
      <c r="O41" s="177"/>
      <c r="P41" s="166">
        <v>0</v>
      </c>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v>0</v>
      </c>
      <c r="L43" s="176"/>
      <c r="M43" s="165">
        <v>0</v>
      </c>
      <c r="N43" s="178"/>
      <c r="O43" s="165">
        <v>3003238.62</v>
      </c>
      <c r="P43" s="176"/>
    </row>
    <row r="44" spans="1:16" s="39" customFormat="1" ht="30" x14ac:dyDescent="0.2">
      <c r="B44" s="97"/>
      <c r="C44" s="80"/>
      <c r="D44" s="81" t="s">
        <v>115</v>
      </c>
      <c r="E44" s="177"/>
      <c r="F44" s="166"/>
      <c r="G44" s="177"/>
      <c r="H44" s="179"/>
      <c r="I44" s="177"/>
      <c r="J44" s="166"/>
      <c r="K44" s="177"/>
      <c r="L44" s="166">
        <v>0</v>
      </c>
      <c r="M44" s="177"/>
      <c r="N44" s="179">
        <v>0</v>
      </c>
      <c r="O44" s="177"/>
      <c r="P44" s="166">
        <v>1487834.87</v>
      </c>
    </row>
    <row r="45" spans="1:16" s="25" customFormat="1" x14ac:dyDescent="0.2">
      <c r="A45" s="39"/>
      <c r="B45" s="79"/>
      <c r="C45" s="180" t="s">
        <v>116</v>
      </c>
      <c r="D45" s="109" t="s">
        <v>30</v>
      </c>
      <c r="E45" s="165"/>
      <c r="F45" s="181"/>
      <c r="G45" s="165"/>
      <c r="H45" s="182"/>
      <c r="I45" s="165"/>
      <c r="J45" s="181"/>
      <c r="K45" s="165">
        <v>0</v>
      </c>
      <c r="L45" s="181"/>
      <c r="M45" s="165">
        <v>0</v>
      </c>
      <c r="N45" s="182"/>
      <c r="O45" s="165">
        <v>1515403.75</v>
      </c>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v>0</v>
      </c>
      <c r="L47" s="185">
        <v>0</v>
      </c>
      <c r="M47" s="165"/>
      <c r="N47" s="186"/>
      <c r="O47" s="165">
        <v>0</v>
      </c>
      <c r="P47" s="185">
        <v>0</v>
      </c>
    </row>
    <row r="48" spans="1:16" s="25" customFormat="1" x14ac:dyDescent="0.2">
      <c r="A48" s="39"/>
      <c r="B48" s="79"/>
      <c r="C48" s="80"/>
      <c r="D48" s="109" t="s">
        <v>118</v>
      </c>
      <c r="E48" s="165"/>
      <c r="F48" s="185"/>
      <c r="G48" s="165"/>
      <c r="H48" s="186"/>
      <c r="I48" s="165"/>
      <c r="J48" s="185"/>
      <c r="K48" s="165">
        <v>0</v>
      </c>
      <c r="L48" s="185">
        <v>0</v>
      </c>
      <c r="M48" s="165"/>
      <c r="N48" s="186"/>
      <c r="O48" s="165">
        <v>0</v>
      </c>
      <c r="P48" s="185">
        <v>0</v>
      </c>
    </row>
    <row r="49" spans="1:16" s="25" customFormat="1" x14ac:dyDescent="0.2">
      <c r="A49" s="39"/>
      <c r="B49" s="79"/>
      <c r="C49" s="80"/>
      <c r="D49" s="109" t="s">
        <v>119</v>
      </c>
      <c r="E49" s="165"/>
      <c r="F49" s="181"/>
      <c r="G49" s="165"/>
      <c r="H49" s="182"/>
      <c r="I49" s="165"/>
      <c r="J49" s="181"/>
      <c r="K49" s="165">
        <v>0</v>
      </c>
      <c r="L49" s="181"/>
      <c r="M49" s="165"/>
      <c r="N49" s="182"/>
      <c r="O49" s="165">
        <v>0</v>
      </c>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9773926.7599999979</v>
      </c>
      <c r="L51" s="190">
        <f>L30+L33+L37+L41+L44+L47+L48+L50</f>
        <v>9857911</v>
      </c>
      <c r="M51" s="189">
        <f>M29+M32-M34+M36-M38+M40+M43-M45+M47+M48-M49+M50</f>
        <v>8075413.8923722617</v>
      </c>
      <c r="N51" s="190">
        <f>N30+N33+N37+N41+N44+N47+N48+N50</f>
        <v>7967184</v>
      </c>
      <c r="O51" s="189">
        <f>O29+O32-O34+O36-O38+O40+O43-O45+O47+O48-O49+O50</f>
        <v>203445924.89762774</v>
      </c>
      <c r="P51" s="190">
        <f>P30+P33+P37+P41+P44+P47+P48+P50</f>
        <v>200907093.87</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100" zoomScaleNormal="100" workbookViewId="0">
      <selection activeCell="D80" sqref="D80"/>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Cigna Health and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105" x14ac:dyDescent="0.2">
      <c r="B18" s="203" t="s">
        <v>162</v>
      </c>
      <c r="C18" s="212"/>
      <c r="D18" s="350" t="s">
        <v>164</v>
      </c>
      <c r="E18" s="208"/>
    </row>
    <row r="19" spans="2:5" s="199" customFormat="1" ht="45" x14ac:dyDescent="0.2">
      <c r="B19" s="203" t="s">
        <v>163</v>
      </c>
      <c r="C19" s="212"/>
      <c r="D19" s="350" t="s">
        <v>165</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90" x14ac:dyDescent="0.2">
      <c r="B26" s="203" t="s">
        <v>162</v>
      </c>
      <c r="C26" s="212"/>
      <c r="D26" s="350" t="s">
        <v>166</v>
      </c>
      <c r="E26" s="208"/>
    </row>
    <row r="27" spans="2:5" s="199" customFormat="1" ht="120" x14ac:dyDescent="0.2">
      <c r="B27" s="203" t="s">
        <v>163</v>
      </c>
      <c r="C27" s="212"/>
      <c r="D27" s="350" t="s">
        <v>167</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0" x14ac:dyDescent="0.2">
      <c r="B33" s="203" t="s">
        <v>162</v>
      </c>
      <c r="C33" s="212"/>
      <c r="D33" s="350" t="s">
        <v>168</v>
      </c>
      <c r="E33" s="208"/>
    </row>
    <row r="34" spans="2:5" s="199" customFormat="1" ht="75" x14ac:dyDescent="0.2">
      <c r="B34" s="203" t="s">
        <v>162</v>
      </c>
      <c r="C34" s="212"/>
      <c r="D34" s="350" t="s">
        <v>169</v>
      </c>
      <c r="E34" s="208"/>
    </row>
    <row r="35" spans="2:5" s="199" customFormat="1" ht="45" x14ac:dyDescent="0.2">
      <c r="B35" s="203" t="s">
        <v>162</v>
      </c>
      <c r="C35" s="212"/>
      <c r="D35" s="350" t="s">
        <v>170</v>
      </c>
      <c r="E35" s="208"/>
    </row>
    <row r="36" spans="2:5" s="199" customFormat="1" ht="60" x14ac:dyDescent="0.2">
      <c r="B36" s="203" t="s">
        <v>163</v>
      </c>
      <c r="C36" s="214"/>
      <c r="D36" s="350" t="s">
        <v>171</v>
      </c>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405" t="s">
        <v>163</v>
      </c>
      <c r="C41" s="212"/>
      <c r="D41" s="350" t="s">
        <v>172</v>
      </c>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0" x14ac:dyDescent="0.2">
      <c r="B47" s="203" t="s">
        <v>162</v>
      </c>
      <c r="C47" s="212"/>
      <c r="D47" s="350" t="s">
        <v>173</v>
      </c>
      <c r="E47" s="208"/>
    </row>
    <row r="48" spans="2:5" s="199" customFormat="1" ht="60" x14ac:dyDescent="0.2">
      <c r="B48" s="203" t="s">
        <v>162</v>
      </c>
      <c r="C48" s="212"/>
      <c r="D48" s="350" t="s">
        <v>174</v>
      </c>
      <c r="E48" s="208"/>
    </row>
    <row r="49" spans="2:5" s="199" customFormat="1" ht="90" x14ac:dyDescent="0.2">
      <c r="B49" s="203" t="s">
        <v>163</v>
      </c>
      <c r="C49" s="212"/>
      <c r="D49" s="350" t="s">
        <v>175</v>
      </c>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90" x14ac:dyDescent="0.2">
      <c r="B55" s="203" t="s">
        <v>162</v>
      </c>
      <c r="C55" s="217"/>
      <c r="D55" s="350" t="s">
        <v>176</v>
      </c>
      <c r="E55" s="218"/>
    </row>
    <row r="56" spans="2:5" s="219" customFormat="1" ht="45" x14ac:dyDescent="0.2">
      <c r="B56" s="203" t="s">
        <v>163</v>
      </c>
      <c r="C56" s="214"/>
      <c r="D56" s="350" t="s">
        <v>177</v>
      </c>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75" x14ac:dyDescent="0.2">
      <c r="B62" s="203" t="s">
        <v>162</v>
      </c>
      <c r="C62" s="217"/>
      <c r="D62" s="350" t="s">
        <v>178</v>
      </c>
      <c r="E62" s="218"/>
    </row>
    <row r="63" spans="2:5" s="219" customFormat="1" ht="45" x14ac:dyDescent="0.2">
      <c r="B63" s="203" t="s">
        <v>163</v>
      </c>
      <c r="C63" s="212"/>
      <c r="D63" s="350" t="s">
        <v>179</v>
      </c>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45" x14ac:dyDescent="0.2">
      <c r="B69" s="203" t="s">
        <v>162</v>
      </c>
      <c r="C69" s="217"/>
      <c r="D69" s="350" t="s">
        <v>180</v>
      </c>
      <c r="E69" s="218"/>
    </row>
    <row r="70" spans="2:5" s="219" customFormat="1" ht="90" x14ac:dyDescent="0.2">
      <c r="B70" s="203" t="s">
        <v>162</v>
      </c>
      <c r="C70" s="212"/>
      <c r="D70" s="350" t="s">
        <v>176</v>
      </c>
      <c r="E70" s="218"/>
    </row>
    <row r="71" spans="2:5" s="219" customFormat="1" ht="60" x14ac:dyDescent="0.2">
      <c r="B71" s="203" t="s">
        <v>162</v>
      </c>
      <c r="C71" s="214"/>
      <c r="D71" s="350" t="s">
        <v>181</v>
      </c>
      <c r="E71" s="218"/>
    </row>
    <row r="72" spans="2:5" s="219" customFormat="1" ht="45" x14ac:dyDescent="0.2">
      <c r="B72" s="203" t="s">
        <v>163</v>
      </c>
      <c r="C72" s="214"/>
      <c r="D72" s="350" t="s">
        <v>182</v>
      </c>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90" x14ac:dyDescent="0.2">
      <c r="B76" s="203" t="s">
        <v>162</v>
      </c>
      <c r="C76" s="217"/>
      <c r="D76" s="350" t="s">
        <v>176</v>
      </c>
      <c r="E76" s="218"/>
    </row>
    <row r="77" spans="2:5" s="219" customFormat="1" ht="45" x14ac:dyDescent="0.2">
      <c r="B77" s="203" t="s">
        <v>162</v>
      </c>
      <c r="C77" s="212"/>
      <c r="D77" s="350" t="s">
        <v>185</v>
      </c>
      <c r="E77" s="218"/>
    </row>
    <row r="78" spans="2:5" s="219" customFormat="1" ht="35.25" customHeight="1" x14ac:dyDescent="0.2">
      <c r="B78" s="203" t="s">
        <v>163</v>
      </c>
      <c r="C78" s="214"/>
      <c r="D78" s="350" t="s">
        <v>183</v>
      </c>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G22" zoomScaleNormal="100" workbookViewId="0">
      <selection activeCell="T13" sqref="T13"/>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7" width="15.28515625" style="9" customWidth="1"/>
    <col min="18" max="18" width="15.85546875" style="9" customWidth="1"/>
    <col min="19" max="20" width="16.28515625" style="9" bestFit="1" customWidth="1"/>
    <col min="21" max="22" width="14.5703125" style="9" bestFit="1" customWidth="1"/>
    <col min="23" max="23" width="16.28515625" style="9" bestFit="1" customWidth="1"/>
    <col min="24" max="24" width="15.5703125" style="9" bestFit="1" customWidth="1"/>
    <col min="25" max="25" width="16.85546875" style="9" bestFit="1" customWidth="1"/>
    <col min="26" max="26" width="16.85546875" style="11" bestFit="1" customWidth="1"/>
    <col min="27" max="28" width="16.8554687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Cigna Health and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8264021</v>
      </c>
      <c r="R21" s="262">
        <v>9831049</v>
      </c>
      <c r="S21" s="178"/>
      <c r="T21" s="176"/>
      <c r="U21" s="261">
        <v>354203.01874254149</v>
      </c>
      <c r="V21" s="262">
        <v>7136086.2196698552</v>
      </c>
      <c r="W21" s="178"/>
      <c r="X21" s="176"/>
      <c r="Y21" s="261">
        <v>166112696.27125743</v>
      </c>
      <c r="Z21" s="262">
        <v>186659265.99033016</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8223554</v>
      </c>
      <c r="R22" s="264">
        <v>9769311</v>
      </c>
      <c r="S22" s="265">
        <f>'Pt 1 Summary of Data'!L24</f>
        <v>9857911</v>
      </c>
      <c r="T22" s="266">
        <f>SUM(Q22:S22)</f>
        <v>27850776</v>
      </c>
      <c r="U22" s="263">
        <v>378924.03</v>
      </c>
      <c r="V22" s="264">
        <v>7193353.5200000014</v>
      </c>
      <c r="W22" s="265">
        <f>'Pt 1 Summary of Data'!N24</f>
        <v>7967184</v>
      </c>
      <c r="X22" s="266">
        <f>SUM(U22:W22)</f>
        <v>15539461.550000001</v>
      </c>
      <c r="Y22" s="263">
        <v>167430821.28999999</v>
      </c>
      <c r="Z22" s="264">
        <v>188464614.07999998</v>
      </c>
      <c r="AA22" s="265">
        <f>'Pt 1 Summary of Data'!P24</f>
        <v>200907093.87</v>
      </c>
      <c r="AB22" s="266">
        <f>SUM(Y22:AA22)</f>
        <v>556802529.24000001</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8223554</v>
      </c>
      <c r="R23" s="267">
        <f>SUM(R$22:R$22)</f>
        <v>9769311</v>
      </c>
      <c r="S23" s="267">
        <f>SUM(S$22:S$22)</f>
        <v>9857911</v>
      </c>
      <c r="T23" s="266">
        <f>SUM(Q23:S23)</f>
        <v>27850776</v>
      </c>
      <c r="U23" s="267">
        <f>SUM(U$22:U$22)</f>
        <v>378924.03</v>
      </c>
      <c r="V23" s="267">
        <f>SUM(V$22:V$22)</f>
        <v>7193353.5200000014</v>
      </c>
      <c r="W23" s="267">
        <f>SUM(W$22:W$22)</f>
        <v>7967184</v>
      </c>
      <c r="X23" s="266">
        <f>SUM(U23:W23)</f>
        <v>15539461.550000001</v>
      </c>
      <c r="Y23" s="267">
        <f>SUM(Y$22:Y$22)</f>
        <v>167430821.28999999</v>
      </c>
      <c r="Z23" s="267">
        <f>SUM(Z$22:Z$22)</f>
        <v>188464614.07999998</v>
      </c>
      <c r="AA23" s="267">
        <f>SUM(AA$22:AA$22)</f>
        <v>200907093.87</v>
      </c>
      <c r="AB23" s="266">
        <f>SUM(Y23:AA23)</f>
        <v>556802529.24000001</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14713135</v>
      </c>
      <c r="R26" s="264">
        <v>17475096</v>
      </c>
      <c r="S26" s="274">
        <f>'Pt 1 Summary of Data'!L21</f>
        <v>17680969.640000001</v>
      </c>
      <c r="T26" s="266">
        <f>SUM(Q26:S26)</f>
        <v>49869200.640000001</v>
      </c>
      <c r="U26" s="273">
        <v>561784.06695035601</v>
      </c>
      <c r="V26" s="264">
        <v>9252580.8500884324</v>
      </c>
      <c r="W26" s="274">
        <f>'Pt 1 Summary of Data'!N21</f>
        <v>10595244</v>
      </c>
      <c r="X26" s="266">
        <f>SUM(U26:W26)</f>
        <v>20409608.917038791</v>
      </c>
      <c r="Y26" s="273">
        <v>204436767.73304966</v>
      </c>
      <c r="Z26" s="264">
        <v>226627985.93991157</v>
      </c>
      <c r="AA26" s="274">
        <f>'Pt 1 Summary of Data'!P21</f>
        <v>242968913.28999999</v>
      </c>
      <c r="AB26" s="266">
        <f>SUM(Y26:AA26)</f>
        <v>674033666.9629612</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1807448.4435317465</v>
      </c>
      <c r="R27" s="264">
        <v>2008580.7007345485</v>
      </c>
      <c r="S27" s="274">
        <f>'Pt 1 Summary of Data'!L35</f>
        <v>1395623.3</v>
      </c>
      <c r="T27" s="266">
        <f>SUM(Q27:S27)</f>
        <v>5211652.4442662951</v>
      </c>
      <c r="U27" s="273">
        <v>66459.95968669797</v>
      </c>
      <c r="V27" s="264">
        <v>556252.29606766254</v>
      </c>
      <c r="W27" s="274">
        <f>'Pt 1 Summary of Data'!N35</f>
        <v>466900.32999999996</v>
      </c>
      <c r="X27" s="266">
        <f>SUM(U27:W27)</f>
        <v>1089612.5857543605</v>
      </c>
      <c r="Y27" s="273">
        <v>11010480.697461307</v>
      </c>
      <c r="Z27" s="264">
        <v>8110374.9587783841</v>
      </c>
      <c r="AA27" s="274">
        <f>'Pt 1 Summary of Data'!P35</f>
        <v>6382015.6799999997</v>
      </c>
      <c r="AB27" s="266">
        <f>SUM(Y27:AA27)</f>
        <v>25502871.336239692</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12905686.556468254</v>
      </c>
      <c r="R28" s="274">
        <f t="shared" si="0"/>
        <v>15466515.299265452</v>
      </c>
      <c r="S28" s="274">
        <f t="shared" si="0"/>
        <v>16285346.34</v>
      </c>
      <c r="T28" s="112">
        <f>T$26-T$27</f>
        <v>44657548.195733704</v>
      </c>
      <c r="U28" s="274">
        <f t="shared" si="0"/>
        <v>495324.10726365802</v>
      </c>
      <c r="V28" s="274">
        <f t="shared" si="0"/>
        <v>8696328.5540207699</v>
      </c>
      <c r="W28" s="274">
        <f t="shared" si="0"/>
        <v>10128343.67</v>
      </c>
      <c r="X28" s="112">
        <f>X$26-X$27</f>
        <v>19319996.33128443</v>
      </c>
      <c r="Y28" s="274">
        <f t="shared" si="0"/>
        <v>193426287.03558835</v>
      </c>
      <c r="Z28" s="274">
        <f t="shared" si="0"/>
        <v>218517610.98113319</v>
      </c>
      <c r="AA28" s="274">
        <f t="shared" si="0"/>
        <v>236586897.60999998</v>
      </c>
      <c r="AB28" s="112">
        <f>AB$26-AB$27</f>
        <v>648530795.6267215</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27303</v>
      </c>
      <c r="R30" s="279">
        <v>32504</v>
      </c>
      <c r="S30" s="280">
        <f>'Pt 1 Summary of Data'!L49</f>
        <v>32884</v>
      </c>
      <c r="T30" s="281">
        <f>SUM(Q30:S30)</f>
        <v>92691</v>
      </c>
      <c r="U30" s="282">
        <v>903.41666666666663</v>
      </c>
      <c r="V30" s="279">
        <v>16107.083333333334</v>
      </c>
      <c r="W30" s="283">
        <f>'Pt 1 Summary of Data'!N49</f>
        <v>18370.25</v>
      </c>
      <c r="X30" s="281">
        <f>SUM(U30:W30)</f>
        <v>35380.75</v>
      </c>
      <c r="Y30" s="282">
        <v>415657.5</v>
      </c>
      <c r="Z30" s="279">
        <v>475936.08333333331</v>
      </c>
      <c r="AA30" s="283">
        <f>'Pt 1 Summary of Data'!P49</f>
        <v>515036.25</v>
      </c>
      <c r="AB30" s="281">
        <f>SUM(Y30:AA30)</f>
        <v>1406629.8333333333</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0.62365215120924811</v>
      </c>
      <c r="U33" s="292"/>
      <c r="V33" s="293"/>
      <c r="W33" s="293"/>
      <c r="X33" s="294">
        <f>IF(X30&lt;1000,"Not Required to Calculate",X23/X28)</f>
        <v>0.8043201087381836</v>
      </c>
      <c r="Y33" s="292"/>
      <c r="Z33" s="293"/>
      <c r="AA33" s="293"/>
      <c r="AB33" s="294">
        <f>IF(AB30&lt;1000,"Not Required to Calculate",AB23/AB28)</f>
        <v>0.8585598910564024</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22" zoomScaleNormal="100" workbookViewId="0">
      <selection activeCell="D28" sqref="D28"/>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Cigna Health and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B31" sqref="B31"/>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Cigna Health and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ht="15.75" x14ac:dyDescent="0.25">
      <c r="B22" s="406" t="s">
        <v>186</v>
      </c>
    </row>
    <row r="23" spans="2:2" s="25" customFormat="1" ht="15.75" x14ac:dyDescent="0.25">
      <c r="B23" s="407" t="s">
        <v>93</v>
      </c>
    </row>
    <row r="24" spans="2:2" s="25" customFormat="1" x14ac:dyDescent="0.2"/>
    <row r="25" spans="2:2" s="25" customFormat="1" x14ac:dyDescent="0.2"/>
    <row r="26" spans="2:2" s="25" customFormat="1" ht="15.75" x14ac:dyDescent="0.25">
      <c r="B26" s="406" t="s">
        <v>187</v>
      </c>
    </row>
    <row r="27" spans="2:2" s="25" customFormat="1" ht="15.75" x14ac:dyDescent="0.25">
      <c r="B27" s="407"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Cigna Health &amp; Life Insurance Company 2018 Dental MLR Report</dc:title>
  <dc:creator/>
  <cp:lastModifiedBy/>
  <dcterms:created xsi:type="dcterms:W3CDTF">2014-04-29T18:43:25Z</dcterms:created>
  <dcterms:modified xsi:type="dcterms:W3CDTF">2019-08-12T21:46:57Z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