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13_ncr:1_{BC627AE1-64C5-4AEE-B9F9-F3F1EC440F67}" xr6:coauthVersionLast="45" xr6:coauthVersionMax="45" xr10:uidLastSave="{00000000-0000-0000-0000-000000000000}"/>
  <bookViews>
    <workbookView xWindow="-120" yWindow="-120" windowWidth="29040" windowHeight="158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<sst xmlns="http://schemas.openxmlformats.org/spreadsheetml/2006/main" count="324" uniqueCount="182">
  <si>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</si>
  <si>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</si>
  <si>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</si>
  <si>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</si>
  <si>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</si>
  <si>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</si>
  <si>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</si>
  <si>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</si>
  <si>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</si>
  <si>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</si>
  <si>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</si>
  <si>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</si>
  <si>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</si>
  <si>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</si>
  <si>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</si>
  <si>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</si>
  <si>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</si>
  <si>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</si>
  <si>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</si>
  <si>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</si>
  <si>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</si>
  <si>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</si>
  <si>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</si>
  <si>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</si>
  <si>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</si>
  <si>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</si>
  <si>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</si>
  <si>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</si>
  <si>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</si>
  <si>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</si>
  <si>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</si>
  <si>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</si>
  <si>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</si>
  <si>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</si>
  <si>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</si>
  <si>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</si>
  <si>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</si>
  <si>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</si>
  <si>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</si>
  <si>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</si>
  <si>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</si>
  <si>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</si>
  <si>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</si>
  <si>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</si>
  <si>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</si>
  <si>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</si>
  <si>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</si>
  <si>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</si>
  <si>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</si>
  <si>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</si>
  <si>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</si>
  <si>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</si>
  <si>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</si>
  <si>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</si>
  <si>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</si>
  <si>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</si>
  <si>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</si>
  <si>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</si>
  <si>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</si>
  <si>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</si>
  <si>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</si>
  <si>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</si>
  <si>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</si>
  <si>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</si>
  <si>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</si>
  <si>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</si>
  <si>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</si>
  <si>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</si>
  <si>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</si>
  <si>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</si>
  <si>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</si>
  <si>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</si>
  <si>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</si>
  <si>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</si>
  <si>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</si>
  <si>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</si>
  <si>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</si>
  <si>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</si>
  <si>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</si>
  <si>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</si>
  <si>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</si>
  <si>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</si>
  <si>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</si>
  <si>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</si>
  <si>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</si>
  <si>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</si>
  <si>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</si>
  <si>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</si>
  <si>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</si>
  <si>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</si>
  <si>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</si>
  <si>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</si>
  <si>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</si>
  <si>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</si>
  <si>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</si>
  <si>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</si>
  <si>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</si>
  <si>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</si>
  <si>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</si>
  <si>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</si>
  <si>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</si>
  <si>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</si>
  <si>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</si>
  <si>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</si>
  <si>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</si>
  <si>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</si>
  <si>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</si>
  <si>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</si>
  <si>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</si>
  <si>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</si>
  <si>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</si>
  <si>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</si>
  <si>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</si>
  <si>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</si>
  <si>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</si>
  <si>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</si>
  <si>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</si>
  <si>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</si>
  <si>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</si>
  <si>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</si>
  <si>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</si>
  <si>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</si>
  <si>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</si>
  <si>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</si>
  <si>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</si>
  <si>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</si>
  <si>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</si>
  <si>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</si>
  <si>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</si>
  <si>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</si>
  <si>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</si>
  <si>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</si>
  <si>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</si>
  <si>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</si>
  <si>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</si>
  <si>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</si>
  <si>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</si>
  <si>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</si>
  <si>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</si>
  <si>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</si>
  <si>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</si>
  <si>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</si>
  <si>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</si>
  <si>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</si>
  <si>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</si>
  <si>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</si>
  <si>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</si>
  <si>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</si>
  <si>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</si>
  <si>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</si>
  <si>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</si>
  <si>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</si>
  <si>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</si>
  <si>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</si>
  <si>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</si>
  <si>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</si>
  <si>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</si>
  <si>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</si>
  <si>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</si>
  <si>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</si>
  <si>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N/A</t>
  </si>
  <si>
    <t>2020</t>
  </si>
  <si>
    <t>No</t>
  </si>
  <si>
    <t>Claim liability</t>
  </si>
  <si>
    <t>These costs are allocated by state and market based on paid claims data using completion factor where available.</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</si>
  <si>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</si>
  <si>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</si>
  <si>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State income, excise, business, and other taxes</t>
  </si>
  <si>
    <t xml:space="preserve">State premium taxes </t>
  </si>
  <si>
    <t>Community Benefit Expenditures</t>
  </si>
  <si>
    <t>Not applicable.</t>
  </si>
  <si>
    <t>Agents and brokers fees and commissions expenses are booked at the various states and columns based on policy level information and/or membership.</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</si>
  <si>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</si>
  <si>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</si>
  <si>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The Chesapeake Life Insurance Company</t>
  </si>
  <si>
    <t xml:space="preserve">Federal income taxes deductible from premium in MLR calculations </t>
  </si>
  <si>
    <t>Based on actual taxes incurred by residence states.</t>
  </si>
  <si>
    <t>Based on actual premium taxes incurred by residence states.</t>
  </si>
  <si>
    <t xml:space="preserve">Taxes and assessments (exclude amounts reported in Section 3 or Line 10) </t>
  </si>
  <si>
    <t>Fines and penalties of regulatory authorities (exclude amounts reported in Line 3.3)</t>
  </si>
  <si>
    <t>Based on actual fees incurred by state.</t>
  </si>
  <si>
    <t>Primarily related to allocations of regulatory exam fees and California licenses and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</si>
</sst>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0" fontId="30" fillId="0" borderId="78" xfId="324" applyFont="1" applyBorder="1" applyAlignment="1" applyProtection="1">
      <alignment wrapText="1"/>
      <protection locked="0"/>
    </xf>
    <xf numFmtId="0" fontId="30" fillId="0" borderId="75" xfId="324" applyFont="1" applyBorder="1" applyAlignment="1" applyProtection="1">
      <alignment horizontal="left" wrapText="1" indent="3"/>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B1" sqref="B1"/>
    </sheetView>
  </sheetViews>
  <sheetFormatPr defaultColWidth="9.140625" defaultRowHeight="15" x14ac:dyDescent="0.2"/>
  <cols>
    <col min="1" max="1" width="2.42578125" style="25" bestFit="1" customWidth="1"/>
    <col min="2" max="2" width="70.42578125" style="25" bestFit="1" customWidth="1"/>
    <col min="3" max="3" width="27"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161</v>
      </c>
    </row>
    <row r="7" spans="1:3" ht="15.75" x14ac:dyDescent="0.2">
      <c r="A7" s="32" t="s">
        <v>1</v>
      </c>
      <c r="B7" s="33" t="s">
        <v>134</v>
      </c>
      <c r="C7" s="35"/>
    </row>
    <row r="8" spans="1:3" ht="15.75" x14ac:dyDescent="0.2">
      <c r="A8" s="32" t="s">
        <v>2</v>
      </c>
      <c r="B8" s="33" t="s">
        <v>88</v>
      </c>
      <c r="C8" s="34" t="s">
        <v>174</v>
      </c>
    </row>
    <row r="9" spans="1:3" ht="15.75" x14ac:dyDescent="0.2">
      <c r="A9" s="32" t="s">
        <v>3</v>
      </c>
      <c r="B9" s="33" t="s">
        <v>89</v>
      </c>
      <c r="C9" s="34" t="s">
        <v>160</v>
      </c>
    </row>
    <row r="10" spans="1:3" ht="16.5" thickBot="1" x14ac:dyDescent="0.3">
      <c r="A10" s="36" t="s">
        <v>4</v>
      </c>
      <c r="B10" s="37" t="s">
        <v>86</v>
      </c>
      <c r="C10" s="38"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60" zoomScaleNormal="60" workbookViewId="0">
      <selection activeCell="B1" sqref="B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The Chesapeake Life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t="str">
        <f>'Cover Page'!C9</f>
        <v>N/A</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2020</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6634205.1900000004</v>
      </c>
      <c r="L21" s="83">
        <f>'Pt 2 Premium and Claims'!L22+'Pt 2 Premium and Claims'!L23-'Pt 2 Premium and Claims'!L24-'Pt 2 Premium and Claims'!L25</f>
        <v>6634205.1900000004</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2802736.8359472048</v>
      </c>
      <c r="L24" s="83">
        <f>'Pt 2 Premium and Claims'!L51</f>
        <v>2676473.8480324126</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286828.61424446484</v>
      </c>
      <c r="L28" s="108">
        <v>286828.61424446484</v>
      </c>
      <c r="M28" s="106"/>
      <c r="N28" s="105"/>
      <c r="O28" s="106"/>
      <c r="P28" s="108"/>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15906.6</v>
      </c>
      <c r="L31" s="108">
        <v>15906.6</v>
      </c>
      <c r="M31" s="106"/>
      <c r="N31" s="105"/>
      <c r="O31" s="106"/>
      <c r="P31" s="108"/>
    </row>
    <row r="32" spans="2:16" x14ac:dyDescent="0.2">
      <c r="B32" s="79"/>
      <c r="C32" s="101"/>
      <c r="D32" s="109" t="s">
        <v>104</v>
      </c>
      <c r="E32" s="106"/>
      <c r="F32" s="108"/>
      <c r="G32" s="104"/>
      <c r="H32" s="105"/>
      <c r="I32" s="106"/>
      <c r="J32" s="107"/>
      <c r="K32" s="106">
        <v>245080.67</v>
      </c>
      <c r="L32" s="108">
        <v>245080.67</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547815.8842444648</v>
      </c>
      <c r="L35" s="112">
        <f t="shared" si="0"/>
        <v>547815.8842444648</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1772609.7499999998</v>
      </c>
      <c r="L39" s="108">
        <v>1772609.7499999998</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736.16053555374208</v>
      </c>
      <c r="L41" s="108">
        <v>736.16053555374208</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481371.67</v>
      </c>
      <c r="L43" s="104">
        <v>481371.67</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2254717.5805355534</v>
      </c>
      <c r="L44" s="83">
        <f t="shared" si="1"/>
        <v>2254717.5805355534</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17389</v>
      </c>
      <c r="L47" s="126">
        <v>17389</v>
      </c>
      <c r="M47" s="125"/>
      <c r="N47" s="126"/>
      <c r="O47" s="125"/>
      <c r="P47" s="103"/>
    </row>
    <row r="48" spans="2:16" s="39" customFormat="1" x14ac:dyDescent="0.2">
      <c r="B48" s="97"/>
      <c r="C48" s="101">
        <v>5.2</v>
      </c>
      <c r="D48" s="109" t="s">
        <v>27</v>
      </c>
      <c r="E48" s="125"/>
      <c r="F48" s="126"/>
      <c r="G48" s="125"/>
      <c r="H48" s="126"/>
      <c r="I48" s="125"/>
      <c r="J48" s="126"/>
      <c r="K48" s="125">
        <v>209985</v>
      </c>
      <c r="L48" s="126">
        <v>209985</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17498.75</v>
      </c>
      <c r="L49" s="129">
        <f t="shared" si="2"/>
        <v>17498.75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
      <c r="B51" s="139" t="s">
        <v>56</v>
      </c>
      <c r="C51" s="140" t="s">
        <v>53</v>
      </c>
      <c r="D51" s="141"/>
      <c r="E51" s="392">
        <v>70502.739438472941</v>
      </c>
      <c r="F51" s="142"/>
      <c r="G51" s="142"/>
      <c r="H51" s="142"/>
      <c r="I51" s="142"/>
      <c r="J51" s="142"/>
      <c r="K51" s="138"/>
      <c r="L51" s="142"/>
      <c r="M51" s="142"/>
      <c r="N51" s="142"/>
      <c r="O51" s="142"/>
      <c r="P51" s="143"/>
    </row>
    <row r="52" spans="2:16" ht="15.75" thickBot="1" x14ac:dyDescent="0.25">
      <c r="B52" s="144" t="s">
        <v>57</v>
      </c>
      <c r="C52" s="145" t="s">
        <v>129</v>
      </c>
      <c r="D52" s="146"/>
      <c r="E52" s="147">
        <v>5913.2078798104112</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60" zoomScaleNormal="60" workbookViewId="0">
      <selection activeCell="B1" sqref="B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The Chesapeake Life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t="str">
        <f>'Cover Page'!C9</f>
        <v>N/A</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2020</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6514868.8500000006</v>
      </c>
      <c r="L22" s="166">
        <v>6514868.8500000006</v>
      </c>
      <c r="M22" s="165"/>
      <c r="N22" s="166"/>
      <c r="O22" s="165"/>
      <c r="P22" s="166"/>
    </row>
    <row r="23" spans="1:16" s="25" customFormat="1" x14ac:dyDescent="0.2">
      <c r="A23" s="39"/>
      <c r="B23" s="79"/>
      <c r="C23" s="80">
        <v>1.2</v>
      </c>
      <c r="D23" s="109" t="s">
        <v>16</v>
      </c>
      <c r="E23" s="165"/>
      <c r="F23" s="166"/>
      <c r="G23" s="165"/>
      <c r="H23" s="166"/>
      <c r="I23" s="165"/>
      <c r="J23" s="166"/>
      <c r="K23" s="165">
        <v>148056.47000000018</v>
      </c>
      <c r="L23" s="166">
        <v>148056.47000000018</v>
      </c>
      <c r="M23" s="165"/>
      <c r="N23" s="166"/>
      <c r="O23" s="165"/>
      <c r="P23" s="166"/>
    </row>
    <row r="24" spans="1:16" s="25" customFormat="1" x14ac:dyDescent="0.2">
      <c r="A24" s="39"/>
      <c r="B24" s="79"/>
      <c r="C24" s="80">
        <v>1.3</v>
      </c>
      <c r="D24" s="109" t="s">
        <v>34</v>
      </c>
      <c r="E24" s="165"/>
      <c r="F24" s="166"/>
      <c r="G24" s="165"/>
      <c r="H24" s="166"/>
      <c r="I24" s="165"/>
      <c r="J24" s="166"/>
      <c r="K24" s="165">
        <v>28720.129999999997</v>
      </c>
      <c r="L24" s="166">
        <v>28720.129999999997</v>
      </c>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2609975.12</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166">
        <v>2647759.4700000002</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v>444034.04541024746</v>
      </c>
      <c r="L32" s="176"/>
      <c r="M32" s="165"/>
      <c r="N32" s="178"/>
      <c r="O32" s="165"/>
      <c r="P32" s="176"/>
    </row>
    <row r="33" spans="1:16" s="39" customFormat="1" ht="30" x14ac:dyDescent="0.2">
      <c r="B33" s="97"/>
      <c r="C33" s="80"/>
      <c r="D33" s="81" t="s">
        <v>44</v>
      </c>
      <c r="E33" s="177"/>
      <c r="F33" s="166"/>
      <c r="G33" s="177"/>
      <c r="H33" s="179"/>
      <c r="I33" s="177"/>
      <c r="J33" s="166"/>
      <c r="K33" s="177"/>
      <c r="L33" s="166">
        <v>28714.37803241242</v>
      </c>
      <c r="M33" s="177"/>
      <c r="N33" s="179"/>
      <c r="O33" s="177"/>
      <c r="P33" s="166"/>
    </row>
    <row r="34" spans="1:16" s="25" customFormat="1" x14ac:dyDescent="0.2">
      <c r="A34" s="39"/>
      <c r="B34" s="79"/>
      <c r="C34" s="80">
        <v>2.2999999999999998</v>
      </c>
      <c r="D34" s="109" t="s">
        <v>28</v>
      </c>
      <c r="E34" s="165"/>
      <c r="F34" s="176"/>
      <c r="G34" s="165"/>
      <c r="H34" s="178"/>
      <c r="I34" s="165"/>
      <c r="J34" s="176"/>
      <c r="K34" s="165">
        <v>251272.32946304267</v>
      </c>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2802736.8359472048</v>
      </c>
      <c r="L51" s="190">
        <f>L30+L33+L37+L41+L44+L47+L48+L50</f>
        <v>2676473.8480324126</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85" zoomScaleNormal="85" workbookViewId="0">
      <selection activeCell="B1" sqref="B1"/>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The Chesapeake Life Insurance Company</v>
      </c>
    </row>
    <row r="9" spans="2:5" s="2" customFormat="1" ht="15.75" customHeight="1" x14ac:dyDescent="0.25">
      <c r="B9" s="54" t="s">
        <v>90</v>
      </c>
    </row>
    <row r="10" spans="2:5" s="2" customFormat="1" ht="15" customHeight="1" x14ac:dyDescent="0.2">
      <c r="B10" s="198" t="str">
        <f>'Cover Page'!C9</f>
        <v>N/A</v>
      </c>
    </row>
    <row r="11" spans="2:5" s="2" customFormat="1" ht="15.75" x14ac:dyDescent="0.25">
      <c r="B11" s="54" t="s">
        <v>85</v>
      </c>
    </row>
    <row r="12" spans="2:5" s="2" customFormat="1" x14ac:dyDescent="0.2">
      <c r="B12" s="198" t="str">
        <f>'Cover Page'!C6</f>
        <v>2020</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t="s">
        <v>163</v>
      </c>
      <c r="C18" s="212"/>
      <c r="D18" s="350" t="s">
        <v>164</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60" x14ac:dyDescent="0.2">
      <c r="B26" s="203" t="s">
        <v>175</v>
      </c>
      <c r="C26" s="212"/>
      <c r="D26" s="350" t="s">
        <v>166</v>
      </c>
      <c r="E26" s="208"/>
    </row>
    <row r="27" spans="2:5" s="199" customFormat="1" ht="30" x14ac:dyDescent="0.2">
      <c r="B27" s="203" t="s">
        <v>165</v>
      </c>
      <c r="C27" s="212"/>
      <c r="D27" s="350" t="s">
        <v>170</v>
      </c>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167</v>
      </c>
      <c r="C33" s="212"/>
      <c r="D33" s="350" t="s">
        <v>176</v>
      </c>
      <c r="E33" s="208"/>
    </row>
    <row r="34" spans="2:5" s="199" customFormat="1" ht="35.25" customHeight="1" x14ac:dyDescent="0.2">
      <c r="B34" s="203" t="s">
        <v>168</v>
      </c>
      <c r="C34" s="212"/>
      <c r="D34" s="350" t="s">
        <v>177</v>
      </c>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t="s">
        <v>169</v>
      </c>
      <c r="C40" s="212"/>
      <c r="D40" s="350" t="s">
        <v>170</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21</v>
      </c>
      <c r="C47" s="212"/>
      <c r="D47" s="405" t="s">
        <v>180</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75" x14ac:dyDescent="0.2">
      <c r="B55" s="203" t="s">
        <v>18</v>
      </c>
      <c r="C55" s="217"/>
      <c r="D55" s="350" t="s">
        <v>173</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45" x14ac:dyDescent="0.2">
      <c r="B62" s="203" t="s">
        <v>19</v>
      </c>
      <c r="C62" s="217"/>
      <c r="D62" s="350" t="s">
        <v>171</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406" t="s">
        <v>178</v>
      </c>
      <c r="C69" s="217"/>
      <c r="D69" s="405" t="s">
        <v>181</v>
      </c>
      <c r="E69" s="218"/>
    </row>
    <row r="70" spans="2:5" s="219" customFormat="1" ht="35.25" customHeight="1" x14ac:dyDescent="0.2">
      <c r="B70" s="203" t="s">
        <v>179</v>
      </c>
      <c r="C70" s="212"/>
      <c r="D70" s="350" t="s">
        <v>170</v>
      </c>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180" x14ac:dyDescent="0.2">
      <c r="B76" s="203" t="s">
        <v>20</v>
      </c>
      <c r="C76" s="217"/>
      <c r="D76" s="350" t="s">
        <v>172</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election activeCell="B1" sqref="B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The Chesapeake Life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t="str">
        <f>'Cover Page'!C9</f>
        <v>N/A</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v>2689187.6350040711</v>
      </c>
      <c r="R21" s="262">
        <v>3168723.2894514459</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2858322</v>
      </c>
      <c r="R22" s="264">
        <v>3168723.2894514459</v>
      </c>
      <c r="S22" s="265">
        <f>'Pt 1 Summary of Data'!L24</f>
        <v>2676473.8480324126</v>
      </c>
      <c r="T22" s="266">
        <f>SUM(Q22:S22)</f>
        <v>8703519.1374838594</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2858322</v>
      </c>
      <c r="R23" s="267">
        <f>SUM(R$22:R$22)</f>
        <v>3168723.2894514459</v>
      </c>
      <c r="S23" s="267">
        <f>SUM(S$22:S$22)</f>
        <v>2676473.8480324126</v>
      </c>
      <c r="T23" s="266">
        <f>SUM(Q23:S23)</f>
        <v>8703519.1374838594</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5978097.75</v>
      </c>
      <c r="R26" s="264">
        <v>6563567.9400000004</v>
      </c>
      <c r="S26" s="274">
        <f>'Pt 1 Summary of Data'!L21</f>
        <v>6634205.1900000004</v>
      </c>
      <c r="T26" s="266">
        <f>SUM(Q26:S26)</f>
        <v>19175870.880000003</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193162.19974132531</v>
      </c>
      <c r="R27" s="264">
        <v>205208</v>
      </c>
      <c r="S27" s="274">
        <f>'Pt 1 Summary of Data'!L35</f>
        <v>547815.8842444648</v>
      </c>
      <c r="T27" s="266">
        <f>SUM(Q27:S27)</f>
        <v>946186.08398579014</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5784935.5502586747</v>
      </c>
      <c r="R28" s="274">
        <f t="shared" si="0"/>
        <v>6358359.9400000004</v>
      </c>
      <c r="S28" s="274">
        <f t="shared" si="0"/>
        <v>6086389.3057555351</v>
      </c>
      <c r="T28" s="112">
        <f>T$26-T$27</f>
        <v>18229684.796014212</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15925.833333333334</v>
      </c>
      <c r="R30" s="279">
        <v>17477.5</v>
      </c>
      <c r="S30" s="280">
        <f>'Pt 1 Summary of Data'!L49</f>
        <v>17498.75</v>
      </c>
      <c r="T30" s="281">
        <f>SUM(Q30:S30)</f>
        <v>50902.083333333336</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f>IF(T30&lt;1000,"Not Required to Calculate",T23/T28)</f>
        <v>0.47743662245804824</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85" zoomScaleNormal="85" workbookViewId="0">
      <selection activeCell="B1" sqref="B1"/>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The Chesapeake Life Insurance Company</v>
      </c>
    </row>
    <row r="9" spans="2:3" s="2" customFormat="1" ht="15.75" customHeight="1" x14ac:dyDescent="0.25">
      <c r="B9" s="54" t="s">
        <v>90</v>
      </c>
    </row>
    <row r="10" spans="2:3" s="2" customFormat="1" ht="15.75" customHeight="1" x14ac:dyDescent="0.25">
      <c r="B10" s="298" t="str">
        <f>'Cover Page'!C9</f>
        <v>N/A</v>
      </c>
    </row>
    <row r="11" spans="2:3" s="2" customFormat="1" ht="15.75" x14ac:dyDescent="0.25">
      <c r="B11" s="54" t="s">
        <v>85</v>
      </c>
    </row>
    <row r="12" spans="2:3" s="2" customFormat="1" x14ac:dyDescent="0.2">
      <c r="B12" s="198" t="str">
        <f>'Cover Page'!C6</f>
        <v>2020</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The Chesapeake Life Insurance Company</v>
      </c>
      <c r="D8" s="347" t="s">
        <v>91</v>
      </c>
    </row>
    <row r="9" spans="2:4" ht="15.75" customHeight="1" x14ac:dyDescent="0.25">
      <c r="B9" s="54" t="s">
        <v>90</v>
      </c>
    </row>
    <row r="10" spans="2:4" ht="15.75" customHeight="1" x14ac:dyDescent="0.25">
      <c r="B10" s="298" t="str">
        <f>'Cover Page'!C9</f>
        <v>N/A</v>
      </c>
    </row>
    <row r="11" spans="2:4" ht="15.75" x14ac:dyDescent="0.25">
      <c r="B11" s="54" t="s">
        <v>85</v>
      </c>
    </row>
    <row r="12" spans="2:4" x14ac:dyDescent="0.2">
      <c r="B12" s="198" t="str">
        <f>'Cover Page'!C6</f>
        <v>2020</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2021-07-27T17:35:31Z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