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1600" windowHeight="9585" tabRatio="6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Attestation!$B$1:$K$35</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Allocation'!$B$1:$L$87</definedName>
    <definedName name="_xlnm.Print_Area" localSheetId="4">'Pt 4 MLR Calculation'!$B$1:$AB$41</definedName>
    <definedName name="_xlnm.Print_Area" localSheetId="5">'Pt 5 Additional Responses'!$B$1:$E$50</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3" i="4" l="1"/>
  <c r="O43" i="4"/>
  <c r="N43" i="4"/>
  <c r="M43" i="4"/>
  <c r="P41" i="4"/>
  <c r="O41" i="4"/>
  <c r="N41" i="4"/>
  <c r="M41" i="4"/>
  <c r="P39" i="4"/>
  <c r="O39" i="4"/>
  <c r="N39" i="4"/>
  <c r="M39" i="4"/>
  <c r="P38" i="4"/>
  <c r="O38" i="4"/>
  <c r="N38" i="4"/>
  <c r="M38" i="4"/>
  <c r="P34" i="4"/>
  <c r="O34" i="4"/>
  <c r="N34" i="4"/>
  <c r="M34" i="4"/>
  <c r="P32" i="4"/>
  <c r="O32" i="4"/>
  <c r="N32" i="4"/>
  <c r="M32" i="4"/>
  <c r="P31" i="4"/>
  <c r="O31" i="4"/>
  <c r="N31" i="4"/>
  <c r="M31" i="4"/>
  <c r="P29" i="4"/>
  <c r="O29" i="4"/>
  <c r="N29" i="4"/>
  <c r="M29" i="4"/>
  <c r="P28" i="4"/>
  <c r="O28" i="4"/>
  <c r="N28" i="4"/>
  <c r="M28"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B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4"/>
  <c r="B12" i="33"/>
  <c r="B10" i="33"/>
  <c r="B8" i="33"/>
  <c r="B6" i="33"/>
  <c r="J44" i="4"/>
  <c r="I44" i="4"/>
  <c r="H44" i="4"/>
  <c r="G44" i="4"/>
  <c r="F44" i="4"/>
  <c r="B12" i="31"/>
  <c r="B10" i="31"/>
  <c r="B8" i="31"/>
  <c r="B6" i="31"/>
  <c r="B12" i="10"/>
  <c r="B10" i="10"/>
  <c r="B8" i="10"/>
  <c r="B12" i="30"/>
  <c r="B10" i="30"/>
  <c r="B8" i="30"/>
  <c r="B6" i="30"/>
  <c r="B12" i="18"/>
  <c r="B10" i="18"/>
  <c r="B8" i="18"/>
  <c r="B6" i="18"/>
  <c r="B10" i="4"/>
  <c r="B8" i="4"/>
  <c r="B6" i="4"/>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AB33" i="10"/>
  <c r="T27" i="10"/>
  <c r="T28" i="10" s="1"/>
  <c r="S28" i="10"/>
  <c r="X33" i="10"/>
  <c r="AA28" i="10"/>
  <c r="K28" i="10"/>
  <c r="G28" i="10"/>
  <c r="L33" i="10"/>
  <c r="P33" i="10"/>
  <c r="H33" i="10"/>
  <c r="O28" i="10"/>
</calcChain>
</file>

<file path=xl/sharedStrings.xml><?xml version="1.0" encoding="utf-8"?>
<sst xmlns="http://schemas.openxmlformats.org/spreadsheetml/2006/main" count="313" uniqueCount="177">
  <si>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</si>
  <si>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</si>
  <si>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</si>
  <si>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</si>
  <si>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</si>
  <si>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</si>
  <si>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</si>
  <si>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</si>
  <si>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</si>
  <si>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</si>
  <si>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</si>
  <si>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</si>
  <si>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</si>
  <si>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</si>
  <si>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</si>
  <si>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</si>
  <si>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</si>
  <si>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</si>
  <si>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</si>
  <si>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</si>
  <si>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</si>
  <si>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</si>
  <si>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</si>
  <si>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</si>
  <si>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</si>
  <si>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</si>
  <si>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</si>
  <si>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</si>
  <si>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</si>
  <si>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</si>
  <si>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</si>
  <si>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</si>
  <si>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</si>
  <si>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</si>
  <si>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</si>
  <si>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</si>
  <si>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</si>
  <si>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</si>
  <si>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</si>
  <si>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</si>
  <si>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</si>
  <si>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</si>
  <si>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</si>
  <si>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</si>
  <si>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</si>
  <si>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</si>
  <si>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</si>
  <si>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</si>
  <si>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</si>
  <si>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</si>
  <si>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</si>
  <si>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</si>
  <si>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</si>
  <si>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</si>
  <si>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</si>
  <si>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</si>
  <si>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</si>
  <si>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</si>
  <si>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</si>
  <si>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</si>
  <si>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</si>
  <si>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</si>
  <si>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</si>
  <si>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</si>
  <si>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</si>
  <si>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</si>
  <si>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</si>
  <si>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</si>
  <si>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</si>
  <si>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</si>
  <si>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r>
      <rPr>
        <b/>
        <sz val="11"/>
        <rFont val="Arial"/>
        <family val="2"/>
      </rPr>
      <t xml:space="preserve">Part 4
</t>
    </r>
    <r>
      <rPr>
        <b/>
        <sz val="10"/>
        <color rgb="FFFF0000"/>
        <rFont val="Arial"/>
        <family val="2"/>
      </rPr>
      <t>NOTE: REFER TO MLR INSTRUCTIONS FOR IMPORTANT INFORMATION ABOUT COMPLETING EACH COLUMN AND ROW.</t>
    </r>
  </si>
  <si>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</si>
  <si>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</si>
  <si>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</si>
  <si>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</si>
  <si>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</si>
  <si>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</si>
  <si>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</si>
  <si>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</si>
  <si>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</si>
  <si>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</si>
  <si>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</si>
  <si>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</si>
  <si>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</si>
  <si>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</si>
  <si>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</si>
  <si>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</si>
  <si>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</si>
  <si>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</si>
  <si>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</si>
  <si>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</si>
  <si>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</si>
  <si>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</si>
  <si>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</si>
  <si>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</si>
  <si>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</si>
  <si>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</si>
  <si>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</si>
  <si>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</si>
  <si>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</si>
  <si>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</si>
  <si>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</si>
  <si>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</si>
  <si>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</si>
  <si>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</si>
  <si>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</si>
  <si>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</si>
  <si>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</si>
  <si>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</si>
  <si>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</si>
  <si>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</si>
  <si>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</si>
  <si>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</si>
  <si>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</si>
  <si>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</si>
  <si>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</si>
  <si>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</si>
  <si>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</si>
  <si>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</si>
  <si>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</si>
  <si>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</si>
  <si>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</si>
  <si>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Effective date of sale or transfer</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</si>
  <si>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</si>
  <si>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</si>
  <si>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</si>
  <si>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</si>
  <si>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</si>
  <si>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</si>
  <si>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</si>
  <si>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</si>
  <si>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</si>
  <si>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</si>
  <si>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</si>
  <si>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</si>
  <si>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</si>
  <si>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</si>
  <si>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</si>
  <si>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</si>
  <si>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</si>
  <si>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 xml:space="preserve">1. If a health plan or health insurer uses the hightest premium tax rate in the State, the health plan or health insurer must report applicabe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</si>
  <si>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</si>
  <si>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</si>
  <si>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Blank cells require input from Health plan or Health insurer</t>
  </si>
  <si>
    <t>Department of Managed Health Care/Department of Insurance</t>
  </si>
  <si>
    <t xml:space="preserve">Medical Loss Ratio Reporting Form </t>
  </si>
  <si>
    <t>Life-years (Part 1 Line 5.3)</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</si>
  <si>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</si>
  <si>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</si>
  <si>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</si>
  <si>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</si>
  <si>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</si>
  <si>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</si>
  <si>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</si>
  <si>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</si>
  <si>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</si>
  <si>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r>
      <t xml:space="preserve">Part 1
</t>
    </r>
    <r>
      <rPr>
        <b/>
        <sz val="10"/>
        <color rgb="FFFF0000"/>
        <rFont val="Arial"/>
        <family val="2"/>
      </rPr>
      <t>NOTE: REFER TO MLR INSTRUCTIONS FOR IMPORTANT INFORMATION ABOUT COMPLETING EACH COLUMN AND ROW.</t>
    </r>
  </si>
  <si>
    <r>
      <t xml:space="preserve">Part 2
</t>
    </r>
    <r>
      <rPr>
        <b/>
        <sz val="10"/>
        <color rgb="FFFF0000"/>
        <rFont val="Arial"/>
        <family val="2"/>
      </rPr>
      <t>NOTE: REFER TO MLR INSTRUCTIONS FOR IMPORTANT INFORMATION ABOUT COMPLETING EACH COLUMN AND ROW.</t>
    </r>
  </si>
  <si>
    <t>Aetna Life Insurance Company</t>
  </si>
  <si>
    <t>0</t>
  </si>
  <si>
    <t>NO</t>
  </si>
  <si>
    <t>Including paid claims, claim liabilities, experience rating refunds, reserves for experience rating refunds, dental incentive pools and bonuses, contingent benefit and lawsuit reserves</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</si>
  <si>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</si>
  <si>
    <t xml:space="preserve"> 
</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</si>
  <si>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</si>
  <si>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 xml:space="preserve">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         
</t>
  </si>
  <si>
    <t xml:space="preserve">The Affordable Care Act section 9010 Fee:  The ACA section 9010 fee included on line 3.1b equals the currect year fee accrued on the Annual Statement allocated based upon a premium ratio that excludes premiums from insurance coverage not subject the the ACA section 9010 fee.          
</t>
  </si>
  <si>
    <t xml:space="preserve">State insurance, premium and other taxes included on line 3.2 is comprised of premium taxes, payroll taxes, property taxes, franchise taxes, and other taxes and includes all State taxes allocated to health insurance coverage reported under section 2718 of the PHS Act.  The only state taxes excluded from line 3.2 are certain sales taxes as required by regulation (45 CFR Section 158.162(b)(2)(i)).  
</t>
  </si>
  <si>
    <t>State Property, Franchise and Other Taxes:  State payroll, property, franchise and other taxes included in line 3.2a are allocated to each market in each State based on a direct written premium ratio.</t>
  </si>
  <si>
    <t xml:space="preserve">State Premium Taxes:  Premium taxes included in line 3.2b are allocated to each health insurance market in each State based on the relative taxable premium reported for each health insurance market to the total taxable premium for all markets for all states for the reporting issuer. </t>
  </si>
  <si>
    <t>Where applicable, expenses were allocated to state and market (MLR pools) based upon a direct written premium ratio.</t>
  </si>
  <si>
    <t xml:space="preserve">Regulatory authority licenses and fees included on line 3.3 is comprised of state regulatory licenses and fees allocated to health insurance coverage reported under section 2718 of the PHS Act.  </t>
  </si>
  <si>
    <t>Regulatory authority licenses and fees included in line 3.3 are allocated to each market in each state based on a direct written premium ratio.</t>
  </si>
  <si>
    <t>Including expense incurred by the issuer payable to a licensed agent, broker, or producer who is not an employee of the issuer in relation to the sale and solicitation of policies for the company.</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</si>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</sst>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sz val="11"/>
      <name val="Calibri"/>
      <family val="2"/>
    </font>
    <font>
      <i/>
      <sz val="1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
      <b/>
      <sz val="10"/>
      <name val="Times New Roman"/>
      <family val="1"/>
    </font>
    <font>
      <b/>
      <sz val="10"/>
      <color indexed="8"/>
      <name val="Times New Roman"/>
      <family val="1"/>
    </font>
    <font>
      <b/>
      <sz val="40"/>
      <name val="Arial"/>
      <family val="2"/>
    </font>
    <font>
      <b/>
      <sz val="48"/>
      <name val="Arial"/>
      <family val="2"/>
    </font>
    <font>
      <b/>
      <sz val="28"/>
      <name val="Arial"/>
      <family val="2"/>
    </font>
    <font>
      <b/>
      <sz val="36"/>
      <name val="Arial"/>
      <family val="2"/>
    </font>
    <font>
      <b/>
      <sz val="20"/>
      <name val="Arial"/>
      <family val="2"/>
    </font>
    <font>
      <sz val="10"/>
      <name val="Arial"/>
      <family val="2"/>
    </font>
    <font>
      <sz val="11"/>
      <color rgb="FF3F3F76"/>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CC99"/>
      </patternFill>
    </fill>
    <fill>
      <patternFill patternType="solid">
        <fgColor indexed="9"/>
        <bgColor indexed="64"/>
      </patternFill>
    </fill>
  </fills>
  <borders count="9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23"/>
      </top>
      <bottom/>
      <diagonal/>
    </border>
  </borders>
  <cellStyleXfs count="894">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6" fillId="0" borderId="0" applyFont="0" applyFill="0" applyBorder="0" applyAlignment="0" applyProtection="0"/>
    <xf numFmtId="0" fontId="44" fillId="0" borderId="0"/>
    <xf numFmtId="0" fontId="45" fillId="32" borderId="97" applyNumberFormat="0" applyAlignment="0" applyProtection="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9">
    <xf numFmtId="0" fontId="0" fillId="0" borderId="0" xfId="0"/>
    <xf numFmtId="0" fontId="26" fillId="0" borderId="0" xfId="0" applyFont="1" applyProtection="1"/>
    <xf numFmtId="0" fontId="6" fillId="0" borderId="0" xfId="0" applyFont="1" applyProtection="1"/>
    <xf numFmtId="0" fontId="6" fillId="0" borderId="0" xfId="125" applyFont="1" applyAlignment="1" applyProtection="1"/>
    <xf numFmtId="164" fontId="6" fillId="0" borderId="25" xfId="81" applyNumberFormat="1" applyFont="1" applyFill="1" applyBorder="1" applyAlignment="1" applyProtection="1">
      <alignment vertical="top"/>
      <protection locked="0"/>
    </xf>
    <xf numFmtId="0" fontId="6" fillId="0" borderId="0" xfId="0" applyFont="1" applyFill="1" applyAlignment="1" applyProtection="1"/>
    <xf numFmtId="164" fontId="6" fillId="0" borderId="48" xfId="81" applyNumberFormat="1" applyFont="1" applyFill="1" applyBorder="1" applyAlignment="1" applyProtection="1">
      <alignment vertical="top"/>
      <protection locked="0"/>
    </xf>
    <xf numFmtId="0" fontId="0" fillId="0" borderId="0" xfId="0"/>
    <xf numFmtId="0" fontId="26" fillId="0" borderId="0" xfId="126" applyFont="1" applyFill="1" applyAlignment="1"/>
    <xf numFmtId="0" fontId="6" fillId="0" borderId="0" xfId="0" applyFont="1" applyFill="1" applyProtection="1"/>
    <xf numFmtId="49" fontId="6" fillId="0" borderId="12" xfId="0" applyNumberFormat="1" applyFont="1" applyBorder="1" applyAlignment="1" applyProtection="1">
      <alignment horizontal="right" vertical="top"/>
    </xf>
    <xf numFmtId="0" fontId="6" fillId="0" borderId="16" xfId="0" applyFont="1" applyFill="1" applyBorder="1" applyAlignment="1" applyProtection="1">
      <alignment horizontal="left" vertical="top" indent="1"/>
    </xf>
    <xf numFmtId="0" fontId="6" fillId="0" borderId="17" xfId="0" applyFont="1" applyFill="1" applyBorder="1" applyAlignment="1" applyProtection="1">
      <alignment vertical="top"/>
    </xf>
    <xf numFmtId="49" fontId="6" fillId="0" borderId="13" xfId="0" applyNumberFormat="1" applyFont="1" applyBorder="1" applyAlignment="1" applyProtection="1">
      <alignment horizontal="right" vertical="top"/>
    </xf>
    <xf numFmtId="0" fontId="6" fillId="0" borderId="11" xfId="0" applyFont="1" applyFill="1" applyBorder="1" applyAlignment="1" applyProtection="1">
      <alignment vertical="top"/>
    </xf>
    <xf numFmtId="0" fontId="6" fillId="0" borderId="14" xfId="0" applyFont="1" applyFill="1" applyBorder="1" applyAlignment="1" applyProtection="1">
      <alignment horizontal="left" vertical="top" wrapText="1" indent="1"/>
    </xf>
    <xf numFmtId="0" fontId="6" fillId="0" borderId="11" xfId="0" applyFont="1" applyBorder="1" applyAlignment="1" applyProtection="1">
      <alignment vertical="top"/>
    </xf>
    <xf numFmtId="0" fontId="6" fillId="0" borderId="14" xfId="0" applyFont="1" applyFill="1" applyBorder="1" applyAlignment="1" applyProtection="1">
      <alignment horizontal="left" vertical="top" indent="1"/>
    </xf>
    <xf numFmtId="0" fontId="6" fillId="0" borderId="14" xfId="0" applyFont="1" applyFill="1" applyBorder="1" applyAlignment="1" applyProtection="1">
      <alignment vertical="top"/>
    </xf>
    <xf numFmtId="49" fontId="6" fillId="0" borderId="13" xfId="0" applyNumberFormat="1" applyFont="1" applyFill="1" applyBorder="1" applyAlignment="1" applyProtection="1">
      <alignment horizontal="right" vertical="top"/>
    </xf>
    <xf numFmtId="49" fontId="6" fillId="0" borderId="11" xfId="0" applyNumberFormat="1" applyFont="1" applyFill="1" applyBorder="1" applyAlignment="1" applyProtection="1">
      <alignment horizontal="right" vertical="top"/>
    </xf>
    <xf numFmtId="0" fontId="6" fillId="0" borderId="11" xfId="0" applyNumberFormat="1" applyFont="1" applyFill="1" applyBorder="1" applyAlignment="1" applyProtection="1">
      <alignment vertical="top"/>
    </xf>
    <xf numFmtId="0" fontId="6" fillId="0" borderId="16" xfId="0" applyFont="1" applyBorder="1" applyAlignment="1" applyProtection="1">
      <alignment horizontal="left" vertical="top" indent="1"/>
    </xf>
    <xf numFmtId="0" fontId="6" fillId="0" borderId="17" xfId="0" applyFont="1" applyBorder="1" applyAlignment="1" applyProtection="1">
      <alignment vertical="top"/>
    </xf>
    <xf numFmtId="49" fontId="6" fillId="0" borderId="11" xfId="0" applyNumberFormat="1" applyFont="1" applyBorder="1" applyAlignment="1" applyProtection="1">
      <alignment horizontal="right" vertical="top"/>
    </xf>
    <xf numFmtId="0" fontId="6" fillId="0" borderId="11" xfId="0" applyFont="1" applyBorder="1" applyProtection="1"/>
    <xf numFmtId="0" fontId="6" fillId="0" borderId="19" xfId="0" applyFont="1" applyBorder="1" applyAlignment="1" applyProtection="1">
      <alignment vertical="top"/>
    </xf>
    <xf numFmtId="0" fontId="6" fillId="0" borderId="11" xfId="0" applyFont="1" applyBorder="1" applyAlignment="1" applyProtection="1">
      <alignment horizontal="left" vertical="top" indent="1"/>
    </xf>
    <xf numFmtId="0" fontId="6" fillId="0" borderId="14" xfId="0" applyFont="1" applyBorder="1" applyAlignment="1" applyProtection="1">
      <alignment vertical="top"/>
    </xf>
    <xf numFmtId="49" fontId="6" fillId="0" borderId="24" xfId="0" applyNumberFormat="1" applyFont="1" applyBorder="1" applyAlignment="1" applyProtection="1">
      <alignment horizontal="right" vertical="top"/>
    </xf>
    <xf numFmtId="0" fontId="6" fillId="0" borderId="19" xfId="0" applyFont="1" applyBorder="1" applyAlignment="1" applyProtection="1">
      <alignment horizontal="left" vertical="top" indent="1"/>
    </xf>
    <xf numFmtId="49" fontId="6" fillId="0" borderId="43" xfId="0" applyNumberFormat="1" applyFont="1" applyBorder="1" applyAlignment="1" applyProtection="1">
      <alignment horizontal="right" vertical="top"/>
    </xf>
    <xf numFmtId="0" fontId="6" fillId="0" borderId="44" xfId="0" applyFont="1" applyBorder="1" applyAlignment="1" applyProtection="1">
      <alignment horizontal="left" vertical="top" indent="1"/>
    </xf>
    <xf numFmtId="0" fontId="6" fillId="0" borderId="44" xfId="0" applyFont="1" applyBorder="1" applyAlignment="1" applyProtection="1">
      <alignment vertical="top"/>
    </xf>
    <xf numFmtId="0" fontId="6" fillId="0" borderId="54" xfId="0" applyFont="1" applyFill="1" applyBorder="1" applyAlignment="1" applyProtection="1">
      <alignment horizontal="center" vertical="top" wrapText="1"/>
    </xf>
    <xf numFmtId="0" fontId="6" fillId="0" borderId="52" xfId="0" applyFont="1" applyFill="1" applyBorder="1" applyAlignment="1" applyProtection="1">
      <alignment horizontal="center" vertical="top" wrapText="1"/>
    </xf>
    <xf numFmtId="0" fontId="6" fillId="26" borderId="12" xfId="0" applyFont="1" applyFill="1" applyBorder="1" applyAlignment="1" applyProtection="1">
      <alignment vertical="top"/>
    </xf>
    <xf numFmtId="0" fontId="6" fillId="26" borderId="16" xfId="0" applyNumberFormat="1" applyFont="1" applyFill="1" applyBorder="1" applyAlignment="1" applyProtection="1">
      <alignment vertical="top"/>
    </xf>
    <xf numFmtId="0" fontId="6" fillId="26" borderId="17" xfId="0" applyFont="1" applyFill="1" applyBorder="1" applyAlignment="1" applyProtection="1">
      <alignment horizontal="left" vertical="top" indent="1"/>
    </xf>
    <xf numFmtId="0" fontId="6" fillId="26" borderId="20" xfId="0" applyFont="1" applyFill="1" applyBorder="1" applyAlignment="1" applyProtection="1">
      <alignment vertical="top"/>
    </xf>
    <xf numFmtId="0" fontId="6" fillId="26" borderId="23" xfId="0" applyNumberFormat="1" applyFont="1" applyFill="1" applyBorder="1" applyAlignment="1" applyProtection="1">
      <alignment vertical="top"/>
    </xf>
    <xf numFmtId="0" fontId="6" fillId="26" borderId="18" xfId="0" applyFont="1" applyFill="1" applyBorder="1" applyAlignment="1" applyProtection="1">
      <alignment horizontal="left" vertical="top" indent="1"/>
    </xf>
    <xf numFmtId="0" fontId="6" fillId="26" borderId="11" xfId="0" applyFont="1" applyFill="1" applyBorder="1" applyAlignment="1" applyProtection="1">
      <alignment vertical="top"/>
    </xf>
    <xf numFmtId="0" fontId="6" fillId="26" borderId="11" xfId="0" applyNumberFormat="1" applyFont="1" applyFill="1" applyBorder="1" applyAlignment="1" applyProtection="1">
      <alignment vertical="top"/>
    </xf>
    <xf numFmtId="0" fontId="6" fillId="26" borderId="14" xfId="0" applyFont="1" applyFill="1" applyBorder="1" applyAlignment="1" applyProtection="1">
      <alignment horizontal="left" vertical="top" indent="1"/>
    </xf>
    <xf numFmtId="0" fontId="31" fillId="26" borderId="20" xfId="0" applyFont="1" applyFill="1" applyBorder="1" applyAlignment="1" applyProtection="1">
      <alignment vertical="top"/>
    </xf>
    <xf numFmtId="0" fontId="6" fillId="26" borderId="23" xfId="0" applyNumberFormat="1" applyFont="1" applyFill="1" applyBorder="1" applyAlignment="1" applyProtection="1">
      <alignment horizontal="left" vertical="top"/>
    </xf>
    <xf numFmtId="0" fontId="6" fillId="26" borderId="18" xfId="0" applyFont="1" applyFill="1" applyBorder="1" applyAlignment="1" applyProtection="1">
      <alignment vertical="top"/>
    </xf>
    <xf numFmtId="49" fontId="6" fillId="26" borderId="13" xfId="0" applyNumberFormat="1" applyFont="1" applyFill="1" applyBorder="1" applyAlignment="1" applyProtection="1">
      <alignment horizontal="right" vertical="top"/>
    </xf>
    <xf numFmtId="0" fontId="6" fillId="26" borderId="23" xfId="0" applyFont="1" applyFill="1" applyBorder="1" applyAlignment="1" applyProtection="1">
      <alignment horizontal="left" vertical="top"/>
    </xf>
    <xf numFmtId="0" fontId="6" fillId="0" borderId="0" xfId="126" applyFont="1" applyAlignment="1" applyProtection="1"/>
    <xf numFmtId="0" fontId="26" fillId="0" borderId="0" xfId="126" applyFont="1" applyFill="1" applyAlignment="1" applyProtection="1"/>
    <xf numFmtId="0" fontId="6" fillId="26" borderId="0" xfId="126" applyFont="1" applyFill="1" applyAlignment="1" applyProtection="1"/>
    <xf numFmtId="164" fontId="6" fillId="0" borderId="0" xfId="81" applyNumberFormat="1" applyFont="1" applyFill="1" applyBorder="1" applyAlignment="1" applyProtection="1">
      <alignment horizontal="center" vertical="top"/>
      <protection locked="0"/>
    </xf>
    <xf numFmtId="0" fontId="0" fillId="0" borderId="0" xfId="0" applyFont="1" applyFill="1"/>
    <xf numFmtId="0" fontId="0" fillId="0" borderId="0" xfId="0" applyFont="1" applyBorder="1" applyAlignment="1"/>
    <xf numFmtId="0" fontId="0" fillId="0" borderId="0" xfId="0" applyFont="1"/>
    <xf numFmtId="0" fontId="0" fillId="0" borderId="0" xfId="0" applyFont="1" applyAlignment="1">
      <alignment horizontal="center"/>
    </xf>
    <xf numFmtId="0" fontId="0" fillId="0" borderId="79" xfId="0" applyFont="1" applyBorder="1" applyAlignment="1" applyProtection="1">
      <alignment horizontal="left" wrapText="1" indent="3"/>
      <protection locked="0"/>
    </xf>
    <xf numFmtId="0" fontId="0" fillId="0" borderId="0" xfId="0" applyFont="1" applyFill="1" applyBorder="1" applyAlignment="1"/>
    <xf numFmtId="0" fontId="26" fillId="0" borderId="0" xfId="125" applyFont="1" applyAlignment="1" applyProtection="1"/>
    <xf numFmtId="0" fontId="26" fillId="0" borderId="0" xfId="125" applyFont="1" applyAlignment="1" applyProtection="1">
      <alignment horizontal="left"/>
    </xf>
    <xf numFmtId="0" fontId="6" fillId="0" borderId="0" xfId="126" applyFont="1" applyFill="1" applyAlignment="1" applyProtection="1"/>
    <xf numFmtId="0" fontId="26" fillId="0" borderId="0" xfId="126" applyFont="1"/>
    <xf numFmtId="49" fontId="37" fillId="0" borderId="64" xfId="325" applyNumberFormat="1" applyFont="1" applyBorder="1" applyAlignment="1" applyProtection="1">
      <alignment horizontal="left" vertical="center"/>
      <protection locked="0"/>
    </xf>
    <xf numFmtId="0" fontId="37" fillId="0" borderId="64" xfId="325" applyFont="1" applyBorder="1" applyAlignment="1" applyProtection="1">
      <alignment horizontal="left" vertical="center"/>
      <protection locked="0"/>
    </xf>
    <xf numFmtId="0" fontId="26" fillId="0" borderId="0" xfId="126" applyFont="1" applyAlignment="1" applyProtection="1">
      <alignment horizontal="left"/>
    </xf>
    <xf numFmtId="0" fontId="0" fillId="0" borderId="15" xfId="0" applyFont="1" applyFill="1" applyBorder="1" applyAlignment="1" applyProtection="1">
      <alignment horizontal="left" vertical="top" wrapText="1"/>
      <protection locked="0"/>
    </xf>
    <xf numFmtId="164" fontId="6" fillId="0" borderId="0" xfId="81" applyNumberFormat="1" applyFont="1" applyFill="1" applyBorder="1" applyAlignment="1" applyProtection="1">
      <alignment vertical="top"/>
      <protection locked="0"/>
    </xf>
    <xf numFmtId="164" fontId="6" fillId="27" borderId="31" xfId="81" applyNumberFormat="1" applyFont="1" applyFill="1" applyBorder="1" applyAlignment="1" applyProtection="1">
      <alignment vertical="top"/>
    </xf>
    <xf numFmtId="164" fontId="6" fillId="27" borderId="45" xfId="81" applyNumberFormat="1" applyFont="1" applyFill="1" applyBorder="1" applyAlignment="1" applyProtection="1">
      <alignment vertical="top"/>
    </xf>
    <xf numFmtId="164" fontId="6" fillId="27" borderId="25" xfId="81" applyNumberFormat="1" applyFont="1" applyFill="1" applyBorder="1" applyAlignment="1" applyProtection="1">
      <alignment vertical="top"/>
    </xf>
    <xf numFmtId="164" fontId="6" fillId="27" borderId="48" xfId="81" applyNumberFormat="1" applyFont="1" applyFill="1" applyBorder="1" applyAlignment="1" applyProtection="1">
      <alignment vertical="top"/>
    </xf>
    <xf numFmtId="164" fontId="6" fillId="27" borderId="29" xfId="81" applyNumberFormat="1" applyFont="1" applyFill="1" applyBorder="1" applyAlignment="1" applyProtection="1">
      <alignment vertical="top"/>
    </xf>
    <xf numFmtId="164" fontId="6" fillId="27" borderId="59" xfId="81" applyNumberFormat="1" applyFont="1" applyFill="1" applyBorder="1" applyAlignment="1" applyProtection="1">
      <alignment vertical="top"/>
    </xf>
    <xf numFmtId="164" fontId="6" fillId="27" borderId="22" xfId="81" applyNumberFormat="1" applyFont="1" applyFill="1" applyBorder="1" applyAlignment="1" applyProtection="1">
      <alignment vertical="top"/>
    </xf>
    <xf numFmtId="164" fontId="6" fillId="27" borderId="0" xfId="91" applyNumberFormat="1" applyFont="1" applyFill="1" applyBorder="1" applyAlignment="1" applyProtection="1">
      <alignment vertical="top"/>
    </xf>
    <xf numFmtId="164" fontId="6" fillId="27" borderId="45" xfId="91" applyNumberFormat="1" applyFont="1" applyFill="1" applyBorder="1" applyAlignment="1" applyProtection="1">
      <alignment vertical="top"/>
    </xf>
    <xf numFmtId="164" fontId="6" fillId="27" borderId="0" xfId="81" applyNumberFormat="1" applyFont="1" applyFill="1" applyBorder="1" applyAlignment="1" applyProtection="1">
      <alignment horizontal="center" vertical="top"/>
    </xf>
    <xf numFmtId="164" fontId="6" fillId="27" borderId="0" xfId="81" applyNumberFormat="1" applyFont="1" applyFill="1" applyBorder="1" applyAlignment="1" applyProtection="1">
      <alignment vertical="top"/>
    </xf>
    <xf numFmtId="164" fontId="6" fillId="27" borderId="25" xfId="81" applyNumberFormat="1" applyFont="1" applyFill="1" applyBorder="1" applyAlignment="1" applyProtection="1">
      <alignment horizontal="center" vertical="top"/>
    </xf>
    <xf numFmtId="164" fontId="6" fillId="27" borderId="45" xfId="81" applyNumberFormat="1" applyFont="1" applyFill="1" applyBorder="1" applyAlignment="1" applyProtection="1">
      <alignment horizontal="center" vertical="top"/>
    </xf>
    <xf numFmtId="0" fontId="0" fillId="0" borderId="0" xfId="0" applyFill="1"/>
    <xf numFmtId="49" fontId="26" fillId="26" borderId="0" xfId="125" applyNumberFormat="1" applyFont="1" applyFill="1" applyAlignment="1" applyProtection="1">
      <alignment horizontal="left"/>
    </xf>
    <xf numFmtId="0" fontId="37" fillId="0" borderId="15" xfId="325" applyFont="1" applyBorder="1" applyAlignment="1" applyProtection="1">
      <alignment vertical="center"/>
    </xf>
    <xf numFmtId="0" fontId="37" fillId="0" borderId="65" xfId="325" applyFont="1" applyBorder="1" applyAlignment="1" applyProtection="1">
      <alignment wrapText="1"/>
    </xf>
    <xf numFmtId="0" fontId="0" fillId="26" borderId="0" xfId="0" applyFill="1" applyAlignment="1" applyProtection="1">
      <alignment horizontal="left"/>
    </xf>
    <xf numFmtId="49" fontId="0" fillId="26" borderId="0" xfId="0" applyNumberFormat="1" applyFill="1" applyAlignment="1" applyProtection="1">
      <alignment horizontal="left"/>
    </xf>
    <xf numFmtId="0" fontId="26" fillId="0" borderId="0" xfId="0" applyFont="1" applyFill="1" applyProtection="1"/>
    <xf numFmtId="0" fontId="6" fillId="0" borderId="0" xfId="126" applyFont="1" applyProtection="1"/>
    <xf numFmtId="0" fontId="6" fillId="0" borderId="17" xfId="0" applyFont="1" applyBorder="1" applyAlignment="1" applyProtection="1">
      <alignment horizontal="left" vertical="top" indent="1"/>
    </xf>
    <xf numFmtId="0" fontId="6" fillId="0" borderId="14" xfId="0" applyFont="1" applyBorder="1" applyAlignment="1" applyProtection="1">
      <alignment horizontal="left" vertical="top" indent="1"/>
    </xf>
    <xf numFmtId="0" fontId="6" fillId="0" borderId="11" xfId="0" quotePrefix="1" applyFont="1" applyFill="1" applyBorder="1" applyAlignment="1" applyProtection="1">
      <alignment horizontal="right" vertical="top"/>
    </xf>
    <xf numFmtId="0" fontId="6" fillId="0" borderId="11" xfId="0" quotePrefix="1" applyNumberFormat="1" applyFont="1" applyFill="1" applyBorder="1" applyAlignment="1" applyProtection="1">
      <alignment vertical="top"/>
    </xf>
    <xf numFmtId="0" fontId="6" fillId="0" borderId="39" xfId="0" applyFont="1" applyFill="1" applyBorder="1" applyAlignment="1" applyProtection="1">
      <alignment horizontal="center" vertical="top" wrapText="1"/>
    </xf>
    <xf numFmtId="0" fontId="6" fillId="0" borderId="46" xfId="0" applyFont="1" applyFill="1" applyBorder="1" applyAlignment="1" applyProtection="1">
      <alignment horizontal="center" vertical="top" wrapText="1"/>
    </xf>
    <xf numFmtId="0" fontId="26" fillId="28" borderId="10" xfId="0" applyFont="1" applyFill="1" applyBorder="1" applyAlignment="1" applyProtection="1">
      <alignment horizontal="center"/>
    </xf>
    <xf numFmtId="0" fontId="0" fillId="0" borderId="10" xfId="0" applyFont="1" applyBorder="1" applyAlignment="1" applyProtection="1">
      <alignment horizontal="center"/>
    </xf>
    <xf numFmtId="0" fontId="26" fillId="28" borderId="77" xfId="0" applyFont="1" applyFill="1" applyBorder="1" applyAlignment="1" applyProtection="1">
      <alignment horizontal="left" indent="1"/>
    </xf>
    <xf numFmtId="0" fontId="26" fillId="28" borderId="30" xfId="0" applyFont="1" applyFill="1" applyBorder="1" applyAlignment="1" applyProtection="1">
      <alignment horizontal="center"/>
    </xf>
    <xf numFmtId="0" fontId="0" fillId="0" borderId="30" xfId="0" applyFont="1" applyBorder="1" applyAlignment="1" applyProtection="1">
      <alignment horizontal="center"/>
    </xf>
    <xf numFmtId="0" fontId="0" fillId="0" borderId="79" xfId="0" applyFont="1" applyBorder="1" applyAlignment="1" applyProtection="1">
      <alignment horizontal="left" indent="2"/>
    </xf>
    <xf numFmtId="0" fontId="0" fillId="0" borderId="87" xfId="0" applyFont="1" applyBorder="1" applyAlignment="1" applyProtection="1">
      <alignment horizontal="left" indent="2"/>
    </xf>
    <xf numFmtId="0" fontId="6" fillId="0" borderId="85" xfId="0" applyFont="1" applyBorder="1" applyAlignment="1" applyProtection="1">
      <alignment horizontal="left" indent="2"/>
    </xf>
    <xf numFmtId="0" fontId="0" fillId="0" borderId="0" xfId="126" applyFont="1" applyAlignment="1" applyProtection="1"/>
    <xf numFmtId="0" fontId="6" fillId="0" borderId="30" xfId="125" applyFont="1" applyBorder="1" applyAlignment="1" applyProtection="1">
      <alignment horizontal="center"/>
    </xf>
    <xf numFmtId="0" fontId="6" fillId="0" borderId="40" xfId="125" applyFont="1" applyBorder="1" applyAlignment="1" applyProtection="1">
      <alignment horizontal="center"/>
    </xf>
    <xf numFmtId="0" fontId="6" fillId="0" borderId="41" xfId="125" applyFont="1" applyBorder="1" applyAlignment="1" applyProtection="1">
      <alignment horizontal="center"/>
    </xf>
    <xf numFmtId="0" fontId="6" fillId="0" borderId="54" xfId="125" applyFont="1" applyBorder="1" applyAlignment="1" applyProtection="1">
      <alignment horizontal="center"/>
    </xf>
    <xf numFmtId="0" fontId="6" fillId="0" borderId="53" xfId="125" applyFont="1" applyBorder="1" applyAlignment="1" applyProtection="1">
      <alignment horizontal="center"/>
    </xf>
    <xf numFmtId="0" fontId="29" fillId="0" borderId="61" xfId="125" applyFont="1" applyFill="1" applyBorder="1" applyAlignment="1" applyProtection="1">
      <alignment horizontal="center"/>
    </xf>
    <xf numFmtId="0" fontId="29" fillId="0" borderId="57" xfId="125" applyFont="1" applyFill="1" applyBorder="1" applyAlignment="1" applyProtection="1">
      <alignment horizontal="center"/>
    </xf>
    <xf numFmtId="0" fontId="29" fillId="0" borderId="62" xfId="125" applyFont="1" applyFill="1" applyBorder="1" applyAlignment="1" applyProtection="1">
      <alignment horizontal="center"/>
    </xf>
    <xf numFmtId="49" fontId="6" fillId="0" borderId="67" xfId="125" applyNumberFormat="1" applyFont="1" applyBorder="1" applyAlignment="1" applyProtection="1">
      <alignment horizontal="right"/>
    </xf>
    <xf numFmtId="49" fontId="6" fillId="0" borderId="68" xfId="126" applyNumberFormat="1" applyFont="1" applyBorder="1" applyAlignment="1" applyProtection="1">
      <alignment horizontal="left" vertical="top" indent="1"/>
    </xf>
    <xf numFmtId="0" fontId="6" fillId="0" borderId="28" xfId="126" applyFont="1" applyBorder="1" applyAlignment="1" applyProtection="1"/>
    <xf numFmtId="49" fontId="6" fillId="0" borderId="69" xfId="125" applyNumberFormat="1" applyFont="1" applyFill="1" applyBorder="1" applyAlignment="1" applyProtection="1">
      <alignment horizontal="right"/>
    </xf>
    <xf numFmtId="0" fontId="6" fillId="0" borderId="45" xfId="126" applyFont="1" applyFill="1" applyBorder="1" applyAlignment="1" applyProtection="1">
      <alignment horizontal="left" vertical="top" indent="1"/>
    </xf>
    <xf numFmtId="0" fontId="6" fillId="0" borderId="45" xfId="126" applyFont="1" applyFill="1" applyBorder="1" applyAlignment="1" applyProtection="1">
      <alignment horizontal="left" vertical="top" wrapText="1" indent="1"/>
    </xf>
    <xf numFmtId="49" fontId="6" fillId="0" borderId="69" xfId="125" applyNumberFormat="1" applyFont="1" applyBorder="1" applyAlignment="1" applyProtection="1">
      <alignment horizontal="right"/>
    </xf>
    <xf numFmtId="49" fontId="6" fillId="0" borderId="70" xfId="125" applyNumberFormat="1" applyFont="1" applyBorder="1" applyAlignment="1" applyProtection="1">
      <alignment horizontal="right"/>
    </xf>
    <xf numFmtId="49" fontId="6" fillId="0" borderId="70" xfId="125" applyNumberFormat="1" applyFont="1" applyFill="1" applyBorder="1" applyAlignment="1" applyProtection="1">
      <alignment horizontal="right"/>
    </xf>
    <xf numFmtId="0" fontId="6" fillId="0" borderId="27" xfId="0" applyNumberFormat="1" applyFont="1" applyFill="1" applyBorder="1" applyAlignment="1" applyProtection="1">
      <alignment vertical="top"/>
    </xf>
    <xf numFmtId="0" fontId="6" fillId="0" borderId="33" xfId="125" applyFont="1" applyFill="1" applyBorder="1" applyAlignment="1" applyProtection="1">
      <alignment horizontal="left" vertical="top" indent="1"/>
    </xf>
    <xf numFmtId="0" fontId="6" fillId="0" borderId="69" xfId="125" applyFont="1" applyBorder="1" applyAlignment="1" applyProtection="1">
      <alignment horizontal="right"/>
    </xf>
    <xf numFmtId="0" fontId="6" fillId="0" borderId="0" xfId="125" applyFont="1" applyBorder="1" applyAlignment="1" applyProtection="1"/>
    <xf numFmtId="0" fontId="6" fillId="0" borderId="45" xfId="125" applyFont="1" applyBorder="1" applyAlignment="1" applyProtection="1"/>
    <xf numFmtId="0" fontId="26" fillId="0" borderId="69" xfId="126" applyFont="1" applyFill="1" applyBorder="1" applyAlignment="1" applyProtection="1"/>
    <xf numFmtId="0" fontId="6" fillId="0" borderId="0" xfId="126" applyProtection="1"/>
    <xf numFmtId="0" fontId="26" fillId="0" borderId="15" xfId="0" applyFont="1" applyBorder="1" applyAlignment="1" applyProtection="1">
      <alignment horizontal="center"/>
    </xf>
    <xf numFmtId="0" fontId="26" fillId="0" borderId="0" xfId="126" applyFont="1" applyProtection="1"/>
    <xf numFmtId="0" fontId="31" fillId="0" borderId="0" xfId="0" applyFont="1" applyProtection="1"/>
    <xf numFmtId="0" fontId="30" fillId="0" borderId="0" xfId="0" applyFont="1" applyProtection="1"/>
    <xf numFmtId="0" fontId="37" fillId="0" borderId="66" xfId="325" applyFont="1" applyFill="1" applyBorder="1" applyProtection="1">
      <protection locked="0"/>
    </xf>
    <xf numFmtId="0" fontId="26" fillId="0" borderId="0" xfId="0" applyFont="1" applyProtection="1">
      <protection locked="0"/>
    </xf>
    <xf numFmtId="0" fontId="6" fillId="0" borderId="0" xfId="126" applyFont="1" applyAlignment="1" applyProtection="1">
      <protection locked="0"/>
    </xf>
    <xf numFmtId="0" fontId="6" fillId="0" borderId="0" xfId="126" applyFont="1" applyFill="1" applyAlignment="1" applyProtection="1">
      <protection locked="0"/>
    </xf>
    <xf numFmtId="0" fontId="6" fillId="0" borderId="0" xfId="125" applyFont="1" applyAlignment="1" applyProtection="1">
      <protection locked="0"/>
    </xf>
    <xf numFmtId="37" fontId="6" fillId="27" borderId="19" xfId="126" applyNumberFormat="1" applyFont="1" applyFill="1" applyBorder="1" applyAlignment="1" applyProtection="1">
      <alignment horizontal="center" vertical="top"/>
    </xf>
    <xf numFmtId="37" fontId="6" fillId="27" borderId="72" xfId="126" applyNumberFormat="1" applyFont="1" applyFill="1" applyBorder="1" applyAlignment="1" applyProtection="1">
      <alignment horizontal="center" vertical="top"/>
    </xf>
    <xf numFmtId="37" fontId="6" fillId="27" borderId="27" xfId="126" applyNumberFormat="1" applyFont="1" applyFill="1" applyBorder="1" applyAlignment="1" applyProtection="1">
      <alignment horizontal="center" vertical="top"/>
    </xf>
    <xf numFmtId="49" fontId="6" fillId="26" borderId="69" xfId="125" applyNumberFormat="1" applyFont="1" applyFill="1" applyBorder="1" applyAlignment="1" applyProtection="1">
      <alignment horizontal="right"/>
    </xf>
    <xf numFmtId="0" fontId="6" fillId="26" borderId="46" xfId="126" applyFont="1" applyFill="1" applyBorder="1" applyAlignment="1" applyProtection="1">
      <alignment horizontal="left" vertical="top" indent="1"/>
    </xf>
    <xf numFmtId="0" fontId="6" fillId="26" borderId="45" xfId="125" applyFont="1" applyFill="1" applyBorder="1" applyAlignment="1" applyProtection="1">
      <alignment horizontal="left" vertical="top" indent="1"/>
    </xf>
    <xf numFmtId="49" fontId="6" fillId="26" borderId="73" xfId="125" applyNumberFormat="1" applyFont="1" applyFill="1" applyBorder="1" applyAlignment="1" applyProtection="1">
      <alignment horizontal="right"/>
    </xf>
    <xf numFmtId="0" fontId="6" fillId="26" borderId="35" xfId="0" applyNumberFormat="1" applyFont="1" applyFill="1" applyBorder="1" applyAlignment="1" applyProtection="1">
      <alignment vertical="top"/>
    </xf>
    <xf numFmtId="0" fontId="6" fillId="26" borderId="46" xfId="125" applyFont="1" applyFill="1" applyBorder="1" applyAlignment="1" applyProtection="1">
      <alignment horizontal="left" vertical="top" indent="1"/>
    </xf>
    <xf numFmtId="0" fontId="6" fillId="0" borderId="0" xfId="0" applyFont="1" applyFill="1" applyProtection="1">
      <protection locked="0"/>
    </xf>
    <xf numFmtId="0" fontId="6" fillId="0" borderId="0" xfId="0" applyFont="1" applyProtection="1">
      <protection locked="0"/>
    </xf>
    <xf numFmtId="0" fontId="6" fillId="0" borderId="0" xfId="125" applyFont="1" applyFill="1" applyAlignment="1" applyProtection="1">
      <protection locked="0"/>
    </xf>
    <xf numFmtId="0" fontId="6" fillId="0" borderId="0" xfId="0" applyNumberFormat="1" applyFont="1" applyFill="1" applyAlignment="1" applyProtection="1">
      <alignment horizontal="left"/>
      <protection locked="0"/>
    </xf>
    <xf numFmtId="0" fontId="6" fillId="0" borderId="0" xfId="125" applyFont="1" applyFill="1" applyBorder="1" applyAlignment="1" applyProtection="1">
      <protection locked="0"/>
    </xf>
    <xf numFmtId="0" fontId="6" fillId="0" borderId="0" xfId="0" applyFont="1" applyFill="1" applyAlignment="1" applyProtection="1">
      <protection locked="0"/>
    </xf>
    <xf numFmtId="0" fontId="6" fillId="0" borderId="0" xfId="0" applyFont="1" applyAlignment="1" applyProtection="1">
      <alignment horizontal="right"/>
      <protection locked="0"/>
    </xf>
    <xf numFmtId="49" fontId="6" fillId="0" borderId="0" xfId="0" applyNumberFormat="1" applyFont="1" applyProtection="1">
      <protection locked="0"/>
    </xf>
    <xf numFmtId="0" fontId="34" fillId="0" borderId="0" xfId="0" applyFont="1" applyFill="1" applyProtection="1">
      <protection locked="0"/>
    </xf>
    <xf numFmtId="0" fontId="26" fillId="0" borderId="0" xfId="126" applyFont="1" applyFill="1" applyAlignment="1" applyProtection="1">
      <protection locked="0"/>
    </xf>
    <xf numFmtId="0" fontId="26" fillId="0" borderId="0" xfId="126" applyFont="1" applyFill="1" applyBorder="1" applyAlignment="1" applyProtection="1">
      <alignment vertical="top"/>
      <protection locked="0"/>
    </xf>
    <xf numFmtId="0" fontId="24" fillId="0" borderId="0" xfId="199" applyFont="1" applyProtection="1"/>
    <xf numFmtId="49" fontId="6" fillId="26" borderId="20" xfId="0" applyNumberFormat="1" applyFont="1" applyFill="1" applyBorder="1" applyAlignment="1" applyProtection="1">
      <alignment horizontal="right" vertical="top"/>
    </xf>
    <xf numFmtId="2" fontId="6" fillId="26" borderId="23" xfId="0" applyNumberFormat="1" applyFont="1" applyFill="1" applyBorder="1" applyAlignment="1" applyProtection="1">
      <alignment horizontal="right" vertical="top"/>
    </xf>
    <xf numFmtId="0" fontId="6" fillId="26" borderId="18" xfId="0" applyFont="1" applyFill="1" applyBorder="1" applyAlignment="1" applyProtection="1">
      <alignment horizontal="left" vertical="top" wrapText="1" indent="1"/>
    </xf>
    <xf numFmtId="0" fontId="35" fillId="0" borderId="0" xfId="0" applyFont="1" applyFill="1" applyProtection="1">
      <protection locked="0"/>
    </xf>
    <xf numFmtId="0" fontId="6" fillId="0" borderId="0" xfId="0" applyFont="1" applyAlignment="1" applyProtection="1">
      <alignment wrapText="1"/>
      <protection locked="0"/>
    </xf>
    <xf numFmtId="0" fontId="6" fillId="0" borderId="0" xfId="0" applyFont="1" applyFill="1" applyAlignment="1" applyProtection="1">
      <alignment wrapText="1"/>
      <protection locked="0"/>
    </xf>
    <xf numFmtId="49" fontId="6" fillId="0" borderId="0" xfId="0" applyNumberFormat="1" applyFont="1" applyFill="1" applyAlignment="1" applyProtection="1">
      <alignment horizontal="left"/>
      <protection locked="0"/>
    </xf>
    <xf numFmtId="0" fontId="6" fillId="0" borderId="0" xfId="125" applyFont="1" applyFill="1" applyBorder="1" applyAlignment="1" applyProtection="1">
      <alignment wrapText="1"/>
      <protection locked="0"/>
    </xf>
    <xf numFmtId="0" fontId="6" fillId="0" borderId="0" xfId="0" applyFont="1" applyAlignment="1" applyProtection="1">
      <protection locked="0"/>
    </xf>
    <xf numFmtId="0" fontId="6" fillId="0" borderId="0" xfId="125" applyFont="1" applyAlignment="1" applyProtection="1">
      <alignment wrapText="1"/>
      <protection locked="0"/>
    </xf>
    <xf numFmtId="164" fontId="6" fillId="0" borderId="0" xfId="81" applyNumberFormat="1" applyFont="1" applyBorder="1" applyProtection="1">
      <protection locked="0"/>
    </xf>
    <xf numFmtId="0" fontId="0" fillId="0" borderId="0" xfId="0" applyProtection="1">
      <protection locked="0"/>
    </xf>
    <xf numFmtId="0" fontId="36" fillId="24" borderId="92" xfId="325" applyFont="1" applyFill="1" applyBorder="1" applyAlignment="1" applyProtection="1">
      <alignment horizontal="center"/>
      <protection locked="0"/>
    </xf>
    <xf numFmtId="0" fontId="0" fillId="0" borderId="0" xfId="0" applyProtection="1"/>
    <xf numFmtId="0" fontId="36" fillId="24" borderId="36" xfId="325" applyFont="1" applyFill="1" applyBorder="1" applyProtection="1"/>
    <xf numFmtId="0" fontId="36" fillId="24" borderId="37" xfId="325" applyFont="1" applyFill="1" applyBorder="1" applyProtection="1"/>
    <xf numFmtId="0" fontId="37" fillId="0" borderId="24" xfId="325" quotePrefix="1" applyFont="1" applyBorder="1" applyAlignment="1" applyProtection="1">
      <alignment horizontal="right" vertical="center"/>
    </xf>
    <xf numFmtId="0" fontId="38" fillId="0" borderId="43" xfId="0" quotePrefix="1" applyFont="1" applyBorder="1" applyAlignment="1" applyProtection="1">
      <alignment horizontal="right"/>
    </xf>
    <xf numFmtId="0" fontId="26" fillId="0" borderId="0" xfId="126" applyFont="1" applyAlignment="1" applyProtection="1">
      <protection locked="0"/>
    </xf>
    <xf numFmtId="0" fontId="6" fillId="0" borderId="0" xfId="126" applyFont="1" applyBorder="1" applyAlignment="1" applyProtection="1">
      <protection locked="0"/>
    </xf>
    <xf numFmtId="49" fontId="6" fillId="26" borderId="71" xfId="125" applyNumberFormat="1" applyFont="1" applyFill="1" applyBorder="1" applyAlignment="1" applyProtection="1">
      <alignment horizontal="right"/>
    </xf>
    <xf numFmtId="0" fontId="6" fillId="26" borderId="34" xfId="0" applyNumberFormat="1" applyFont="1" applyFill="1" applyBorder="1" applyAlignment="1" applyProtection="1">
      <alignment vertical="top"/>
    </xf>
    <xf numFmtId="0" fontId="6" fillId="26" borderId="47" xfId="125" applyFont="1" applyFill="1" applyBorder="1" applyAlignment="1" applyProtection="1">
      <alignment horizontal="left" vertical="top" indent="1"/>
    </xf>
    <xf numFmtId="164" fontId="6" fillId="0" borderId="0" xfId="0" applyNumberFormat="1" applyFont="1" applyProtection="1">
      <protection locked="0"/>
    </xf>
    <xf numFmtId="165" fontId="6" fillId="0" borderId="25" xfId="62" applyNumberFormat="1" applyFont="1" applyFill="1" applyBorder="1" applyAlignment="1" applyProtection="1">
      <alignment vertical="top"/>
      <protection locked="0"/>
    </xf>
    <xf numFmtId="165" fontId="6" fillId="0" borderId="29" xfId="62" applyNumberFormat="1" applyFont="1" applyFill="1" applyBorder="1" applyAlignment="1" applyProtection="1">
      <alignment vertical="top"/>
      <protection locked="0"/>
    </xf>
    <xf numFmtId="165" fontId="6" fillId="27" borderId="50" xfId="62" applyNumberFormat="1" applyFont="1" applyFill="1" applyBorder="1" applyAlignment="1" applyProtection="1">
      <alignment vertical="top"/>
    </xf>
    <xf numFmtId="0" fontId="0" fillId="0" borderId="0" xfId="0" applyFill="1" applyProtection="1">
      <protection locked="0"/>
    </xf>
    <xf numFmtId="0" fontId="30" fillId="0" borderId="0" xfId="0" applyFont="1" applyProtection="1">
      <protection locked="0"/>
    </xf>
    <xf numFmtId="0" fontId="0" fillId="0" borderId="0" xfId="0" applyFont="1" applyProtection="1">
      <protection locked="0"/>
    </xf>
    <xf numFmtId="165" fontId="6" fillId="27" borderId="26" xfId="62" applyNumberFormat="1" applyFont="1" applyFill="1" applyBorder="1" applyAlignment="1" applyProtection="1">
      <alignment vertical="top"/>
    </xf>
    <xf numFmtId="0" fontId="6" fillId="0" borderId="0" xfId="0" applyFont="1" applyAlignment="1" applyProtection="1">
      <alignment wrapText="1"/>
    </xf>
    <xf numFmtId="14" fontId="6" fillId="0" borderId="0" xfId="0" applyNumberFormat="1" applyFont="1" applyAlignment="1" applyProtection="1">
      <alignment wrapText="1"/>
      <protection locked="0"/>
    </xf>
    <xf numFmtId="14" fontId="6" fillId="0" borderId="42" xfId="0" applyNumberFormat="1" applyFont="1" applyBorder="1" applyAlignment="1" applyProtection="1">
      <alignment horizontal="center" vertical="top" wrapText="1"/>
    </xf>
    <xf numFmtId="49" fontId="6" fillId="0" borderId="37" xfId="0" applyNumberFormat="1" applyFont="1" applyBorder="1" applyAlignment="1" applyProtection="1">
      <alignment horizontal="center" vertical="top" wrapText="1"/>
    </xf>
    <xf numFmtId="49" fontId="6" fillId="0" borderId="28" xfId="0" applyNumberFormat="1" applyFont="1" applyBorder="1" applyAlignment="1" applyProtection="1">
      <alignment horizontal="center" vertical="top" wrapText="1"/>
    </xf>
    <xf numFmtId="14" fontId="6" fillId="0" borderId="47" xfId="0" applyNumberFormat="1" applyFont="1" applyBorder="1" applyAlignment="1" applyProtection="1">
      <alignment horizontal="center" vertical="top" wrapText="1"/>
    </xf>
    <xf numFmtId="164" fontId="6" fillId="0" borderId="31" xfId="81" applyNumberFormat="1" applyFont="1" applyFill="1" applyBorder="1" applyAlignment="1" applyProtection="1">
      <alignment horizontal="center" vertical="top"/>
      <protection locked="0"/>
    </xf>
    <xf numFmtId="164" fontId="6" fillId="0" borderId="31" xfId="81" applyNumberFormat="1" applyFont="1" applyFill="1" applyBorder="1" applyAlignment="1" applyProtection="1">
      <alignment vertical="top"/>
      <protection locked="0"/>
    </xf>
    <xf numFmtId="49" fontId="6" fillId="0" borderId="36" xfId="0" applyNumberFormat="1" applyFont="1" applyBorder="1" applyAlignment="1" applyProtection="1">
      <alignment horizontal="center" vertical="top" wrapText="1"/>
    </xf>
    <xf numFmtId="14" fontId="6" fillId="0" borderId="34" xfId="0" applyNumberFormat="1" applyFont="1" applyBorder="1" applyAlignment="1" applyProtection="1">
      <alignment horizontal="center" vertical="top" wrapText="1"/>
    </xf>
    <xf numFmtId="0" fontId="6" fillId="0" borderId="26" xfId="0" applyFont="1" applyFill="1" applyBorder="1" applyAlignment="1" applyProtection="1">
      <alignment horizontal="center" vertical="top" wrapText="1"/>
    </xf>
    <xf numFmtId="0" fontId="6" fillId="0" borderId="94" xfId="0" applyFont="1" applyFill="1" applyBorder="1" applyAlignment="1" applyProtection="1">
      <alignment horizontal="center" vertical="top" wrapText="1"/>
    </xf>
    <xf numFmtId="0" fontId="6" fillId="0" borderId="47" xfId="0" applyFont="1" applyFill="1" applyBorder="1" applyAlignment="1" applyProtection="1">
      <alignment horizontal="center" vertical="top" wrapText="1"/>
    </xf>
    <xf numFmtId="0" fontId="26" fillId="0" borderId="0" xfId="126" applyFont="1" applyFill="1" applyBorder="1" applyAlignment="1" applyProtection="1">
      <alignment horizontal="left" vertical="top" wrapText="1"/>
    </xf>
    <xf numFmtId="164" fontId="6" fillId="26" borderId="58" xfId="81" applyNumberFormat="1" applyFont="1" applyFill="1" applyBorder="1" applyAlignment="1" applyProtection="1">
      <alignment vertical="top"/>
    </xf>
    <xf numFmtId="164" fontId="6" fillId="26" borderId="28" xfId="81" applyNumberFormat="1" applyFont="1" applyFill="1" applyBorder="1" applyAlignment="1" applyProtection="1">
      <alignment vertical="top"/>
    </xf>
    <xf numFmtId="164" fontId="6" fillId="26" borderId="29" xfId="81" applyNumberFormat="1" applyFont="1" applyFill="1" applyBorder="1" applyAlignment="1" applyProtection="1">
      <alignment vertical="top"/>
    </xf>
    <xf numFmtId="164" fontId="6" fillId="26" borderId="0" xfId="81" applyNumberFormat="1" applyFont="1" applyFill="1" applyBorder="1" applyAlignment="1" applyProtection="1">
      <alignment vertical="top"/>
    </xf>
    <xf numFmtId="164" fontId="6" fillId="26" borderId="25" xfId="81" applyNumberFormat="1" applyFont="1" applyFill="1" applyBorder="1" applyAlignment="1" applyProtection="1">
      <alignment vertical="top"/>
    </xf>
    <xf numFmtId="164" fontId="6" fillId="26" borderId="45" xfId="81" applyNumberFormat="1" applyFont="1" applyFill="1" applyBorder="1" applyAlignment="1" applyProtection="1">
      <alignment vertical="top"/>
    </xf>
    <xf numFmtId="164" fontId="6" fillId="26" borderId="39" xfId="81" applyNumberFormat="1" applyFont="1" applyFill="1" applyBorder="1" applyAlignment="1" applyProtection="1">
      <alignment vertical="top"/>
    </xf>
    <xf numFmtId="164" fontId="6" fillId="26" borderId="49" xfId="81" applyNumberFormat="1" applyFont="1" applyFill="1" applyBorder="1" applyAlignment="1" applyProtection="1">
      <alignment vertical="top"/>
    </xf>
    <xf numFmtId="164" fontId="6" fillId="26" borderId="93" xfId="81" applyNumberFormat="1" applyFont="1" applyFill="1" applyBorder="1" applyAlignment="1" applyProtection="1">
      <alignment vertical="top"/>
    </xf>
    <xf numFmtId="164" fontId="6" fillId="26" borderId="60" xfId="81" applyNumberFormat="1" applyFont="1" applyFill="1" applyBorder="1" applyAlignment="1" applyProtection="1">
      <alignment vertical="top"/>
    </xf>
    <xf numFmtId="164" fontId="6" fillId="26" borderId="38" xfId="81" applyNumberFormat="1" applyFont="1" applyFill="1" applyBorder="1" applyAlignment="1" applyProtection="1">
      <alignment vertical="top"/>
    </xf>
    <xf numFmtId="164" fontId="6" fillId="26" borderId="48" xfId="81" applyNumberFormat="1" applyFont="1" applyFill="1" applyBorder="1" applyAlignment="1" applyProtection="1">
      <alignment vertical="top"/>
    </xf>
    <xf numFmtId="164" fontId="6" fillId="26" borderId="59" xfId="81" applyNumberFormat="1" applyFont="1" applyFill="1" applyBorder="1" applyAlignment="1" applyProtection="1">
      <alignment vertical="top"/>
    </xf>
    <xf numFmtId="164" fontId="6" fillId="26" borderId="22" xfId="81" applyNumberFormat="1" applyFont="1" applyFill="1" applyBorder="1" applyAlignment="1" applyProtection="1">
      <alignment vertical="top"/>
    </xf>
    <xf numFmtId="165" fontId="6" fillId="25" borderId="36" xfId="62" applyNumberFormat="1" applyFont="1" applyFill="1" applyBorder="1" applyAlignment="1" applyProtection="1">
      <alignment vertical="top"/>
    </xf>
    <xf numFmtId="0" fontId="6" fillId="25" borderId="37" xfId="0" applyFont="1" applyFill="1" applyBorder="1" applyProtection="1"/>
    <xf numFmtId="165" fontId="6" fillId="25" borderId="28" xfId="62" applyNumberFormat="1" applyFont="1" applyFill="1" applyBorder="1" applyAlignment="1" applyProtection="1">
      <alignment vertical="top"/>
    </xf>
    <xf numFmtId="165" fontId="6" fillId="25" borderId="0" xfId="62" applyNumberFormat="1" applyFont="1" applyFill="1" applyBorder="1" applyAlignment="1" applyProtection="1">
      <alignment vertical="top"/>
    </xf>
    <xf numFmtId="0" fontId="6" fillId="25" borderId="31" xfId="0" applyFont="1" applyFill="1" applyBorder="1" applyProtection="1"/>
    <xf numFmtId="165" fontId="6" fillId="25" borderId="45" xfId="62" applyNumberFormat="1" applyFont="1" applyFill="1" applyBorder="1" applyAlignment="1" applyProtection="1">
      <alignment vertical="top"/>
    </xf>
    <xf numFmtId="164" fontId="6" fillId="25" borderId="0" xfId="81" applyNumberFormat="1" applyFont="1" applyFill="1" applyBorder="1" applyProtection="1"/>
    <xf numFmtId="164" fontId="6" fillId="25" borderId="45" xfId="81" applyNumberFormat="1" applyFont="1" applyFill="1" applyBorder="1" applyProtection="1"/>
    <xf numFmtId="164" fontId="6" fillId="25" borderId="34" xfId="81" applyNumberFormat="1" applyFont="1" applyFill="1" applyBorder="1" applyProtection="1"/>
    <xf numFmtId="0" fontId="6" fillId="25" borderId="42" xfId="0" applyFont="1" applyFill="1" applyBorder="1" applyProtection="1"/>
    <xf numFmtId="164" fontId="6" fillId="25" borderId="47" xfId="81" applyNumberFormat="1" applyFont="1" applyFill="1" applyBorder="1" applyProtection="1"/>
    <xf numFmtId="0" fontId="6" fillId="26" borderId="63" xfId="91" applyNumberFormat="1" applyFont="1" applyFill="1" applyBorder="1" applyAlignment="1" applyProtection="1">
      <alignment vertical="top"/>
    </xf>
    <xf numFmtId="0" fontId="6" fillId="26" borderId="27" xfId="91" applyNumberFormat="1" applyFont="1" applyFill="1" applyBorder="1" applyAlignment="1" applyProtection="1">
      <alignment vertical="top"/>
    </xf>
    <xf numFmtId="0" fontId="6" fillId="26" borderId="33" xfId="91" applyNumberFormat="1" applyFont="1" applyFill="1" applyBorder="1" applyAlignment="1" applyProtection="1">
      <alignment vertical="top"/>
    </xf>
    <xf numFmtId="164" fontId="6" fillId="25" borderId="0" xfId="81" applyNumberFormat="1" applyFont="1" applyFill="1" applyBorder="1" applyAlignment="1" applyProtection="1">
      <alignment horizontal="center" vertical="top"/>
    </xf>
    <xf numFmtId="164" fontId="6" fillId="25" borderId="45" xfId="81" applyNumberFormat="1" applyFont="1" applyFill="1" applyBorder="1" applyAlignment="1" applyProtection="1">
      <alignment horizontal="center" vertical="top"/>
    </xf>
    <xf numFmtId="0" fontId="6" fillId="26" borderId="51" xfId="91" applyNumberFormat="1" applyFont="1" applyFill="1" applyBorder="1" applyAlignment="1" applyProtection="1">
      <alignment vertical="top"/>
    </xf>
    <xf numFmtId="0" fontId="6" fillId="26" borderId="35" xfId="81" applyNumberFormat="1" applyFont="1" applyFill="1" applyBorder="1" applyAlignment="1" applyProtection="1">
      <alignment vertical="top"/>
    </xf>
    <xf numFmtId="0" fontId="6" fillId="26" borderId="46" xfId="81" applyNumberFormat="1" applyFont="1" applyFill="1" applyBorder="1" applyAlignment="1" applyProtection="1">
      <alignment vertical="top"/>
    </xf>
    <xf numFmtId="0" fontId="6" fillId="26" borderId="31" xfId="91" applyNumberFormat="1" applyFont="1" applyFill="1" applyBorder="1" applyAlignment="1" applyProtection="1">
      <alignment vertical="top"/>
    </xf>
    <xf numFmtId="0" fontId="6" fillId="26" borderId="45" xfId="91" applyNumberFormat="1" applyFont="1" applyFill="1" applyBorder="1" applyAlignment="1" applyProtection="1">
      <alignment vertical="top"/>
    </xf>
    <xf numFmtId="0" fontId="6" fillId="26" borderId="31" xfId="126" applyNumberFormat="1" applyFont="1" applyFill="1" applyBorder="1" applyAlignment="1" applyProtection="1">
      <alignment horizontal="center" vertical="top"/>
    </xf>
    <xf numFmtId="0" fontId="6" fillId="26" borderId="0" xfId="126" applyNumberFormat="1" applyFont="1" applyFill="1" applyBorder="1" applyAlignment="1" applyProtection="1">
      <alignment horizontal="center" vertical="top"/>
    </xf>
    <xf numFmtId="0" fontId="6" fillId="26" borderId="45" xfId="126" applyNumberFormat="1" applyFont="1" applyFill="1" applyBorder="1" applyAlignment="1" applyProtection="1">
      <alignment horizontal="center" vertical="top"/>
    </xf>
    <xf numFmtId="0" fontId="6" fillId="26" borderId="56" xfId="126" applyNumberFormat="1" applyFont="1" applyFill="1" applyBorder="1" applyAlignment="1" applyProtection="1">
      <alignment horizontal="center" vertical="top"/>
    </xf>
    <xf numFmtId="0" fontId="6" fillId="26" borderId="19" xfId="126" applyNumberFormat="1" applyFont="1" applyFill="1" applyBorder="1" applyAlignment="1" applyProtection="1">
      <alignment horizontal="center" vertical="top"/>
    </xf>
    <xf numFmtId="0" fontId="6" fillId="26" borderId="72" xfId="126" applyNumberFormat="1" applyFont="1" applyFill="1" applyBorder="1" applyAlignment="1" applyProtection="1">
      <alignment horizontal="center" vertical="top"/>
    </xf>
    <xf numFmtId="0" fontId="6" fillId="26" borderId="63" xfId="125" applyFont="1" applyFill="1" applyBorder="1" applyAlignment="1" applyProtection="1"/>
    <xf numFmtId="0" fontId="6" fillId="26" borderId="27" xfId="125" applyFont="1" applyFill="1" applyBorder="1" applyAlignment="1" applyProtection="1"/>
    <xf numFmtId="0" fontId="6" fillId="26" borderId="33" xfId="125" applyFont="1" applyFill="1" applyBorder="1" applyAlignment="1" applyProtection="1"/>
    <xf numFmtId="164" fontId="6" fillId="26" borderId="27" xfId="91" applyNumberFormat="1" applyFont="1" applyFill="1" applyBorder="1" applyAlignment="1" applyProtection="1"/>
    <xf numFmtId="0" fontId="6" fillId="26" borderId="27" xfId="0" applyFont="1" applyFill="1" applyBorder="1" applyProtection="1"/>
    <xf numFmtId="0" fontId="6" fillId="25" borderId="31" xfId="125" applyFont="1" applyFill="1" applyBorder="1" applyAlignment="1" applyProtection="1"/>
    <xf numFmtId="0" fontId="6" fillId="25" borderId="0" xfId="125" applyFont="1" applyFill="1" applyBorder="1" applyAlignment="1" applyProtection="1"/>
    <xf numFmtId="0" fontId="6" fillId="26" borderId="42" xfId="126" applyNumberFormat="1" applyFont="1" applyFill="1" applyBorder="1" applyAlignment="1" applyProtection="1">
      <alignment horizontal="center" vertical="top"/>
    </xf>
    <xf numFmtId="0" fontId="6" fillId="26" borderId="34" xfId="126" applyNumberFormat="1" applyFont="1" applyFill="1" applyBorder="1" applyAlignment="1" applyProtection="1">
      <alignment horizontal="center" vertical="top"/>
    </xf>
    <xf numFmtId="0" fontId="6" fillId="26" borderId="47" xfId="126" applyNumberFormat="1" applyFont="1" applyFill="1" applyBorder="1" applyAlignment="1" applyProtection="1">
      <alignment horizontal="center" vertical="top"/>
    </xf>
    <xf numFmtId="0" fontId="26" fillId="29" borderId="57" xfId="0" applyFont="1" applyFill="1" applyBorder="1" applyAlignment="1" applyProtection="1">
      <alignment horizontal="left" indent="1"/>
    </xf>
    <xf numFmtId="0" fontId="0" fillId="28" borderId="80" xfId="0" applyFont="1" applyFill="1" applyBorder="1" applyAlignment="1" applyProtection="1">
      <alignment horizontal="left"/>
    </xf>
    <xf numFmtId="0" fontId="0" fillId="29" borderId="80" xfId="0" applyFont="1" applyFill="1" applyBorder="1" applyAlignment="1" applyProtection="1">
      <alignment horizontal="left" indent="2"/>
    </xf>
    <xf numFmtId="0" fontId="0" fillId="28" borderId="84" xfId="0" applyFont="1" applyFill="1" applyBorder="1" applyAlignment="1" applyProtection="1">
      <alignment horizontal="left"/>
    </xf>
    <xf numFmtId="0" fontId="0" fillId="28" borderId="86" xfId="0" applyFont="1" applyFill="1" applyBorder="1" applyAlignment="1" applyProtection="1">
      <alignment horizontal="left"/>
    </xf>
    <xf numFmtId="0" fontId="0" fillId="29" borderId="82" xfId="0" applyFont="1" applyFill="1" applyBorder="1" applyAlignment="1" applyProtection="1">
      <alignment horizontal="left" indent="2"/>
    </xf>
    <xf numFmtId="0" fontId="6" fillId="24" borderId="80" xfId="324" applyFont="1" applyFill="1" applyBorder="1" applyAlignment="1" applyProtection="1">
      <alignment horizontal="left"/>
    </xf>
    <xf numFmtId="0" fontId="0" fillId="28" borderId="35" xfId="0" applyFont="1" applyFill="1" applyBorder="1" applyAlignment="1" applyProtection="1">
      <alignment horizontal="left"/>
    </xf>
    <xf numFmtId="0" fontId="0" fillId="28" borderId="34" xfId="0" applyFont="1" applyFill="1" applyBorder="1" applyAlignment="1" applyProtection="1">
      <alignment horizontal="left"/>
    </xf>
    <xf numFmtId="164" fontId="6" fillId="26" borderId="26" xfId="81" applyNumberFormat="1" applyFont="1" applyFill="1" applyBorder="1" applyAlignment="1" applyProtection="1">
      <alignment horizontal="center" vertical="top"/>
    </xf>
    <xf numFmtId="164" fontId="6" fillId="26" borderId="47" xfId="81" applyNumberFormat="1" applyFont="1" applyFill="1" applyBorder="1" applyAlignment="1" applyProtection="1">
      <alignment horizontal="center" vertical="top"/>
    </xf>
    <xf numFmtId="164" fontId="6" fillId="26" borderId="34" xfId="81" applyNumberFormat="1" applyFont="1" applyFill="1" applyBorder="1" applyAlignment="1" applyProtection="1">
      <alignment horizontal="center" vertical="top"/>
    </xf>
    <xf numFmtId="164" fontId="6" fillId="26" borderId="25" xfId="81" applyNumberFormat="1" applyFont="1" applyFill="1" applyBorder="1" applyAlignment="1" applyProtection="1">
      <alignment horizontal="center" vertical="top"/>
    </xf>
    <xf numFmtId="164" fontId="6" fillId="26" borderId="48" xfId="81" applyNumberFormat="1" applyFont="1" applyFill="1" applyBorder="1" applyAlignment="1" applyProtection="1">
      <alignment horizontal="center" vertical="top"/>
    </xf>
    <xf numFmtId="164" fontId="6" fillId="26" borderId="59" xfId="81" applyNumberFormat="1" applyFont="1" applyFill="1" applyBorder="1" applyAlignment="1" applyProtection="1">
      <alignment horizontal="center" vertical="top"/>
    </xf>
    <xf numFmtId="164" fontId="6" fillId="26" borderId="45" xfId="81" applyNumberFormat="1" applyFont="1" applyFill="1" applyBorder="1" applyAlignment="1" applyProtection="1">
      <alignment horizontal="center" vertical="top"/>
    </xf>
    <xf numFmtId="164" fontId="6" fillId="26" borderId="0" xfId="81" applyNumberFormat="1" applyFont="1" applyFill="1" applyBorder="1" applyAlignment="1" applyProtection="1">
      <alignment horizontal="center" vertical="top"/>
    </xf>
    <xf numFmtId="164" fontId="6" fillId="26" borderId="39" xfId="81" applyNumberFormat="1" applyFont="1" applyFill="1" applyBorder="1" applyAlignment="1" applyProtection="1">
      <alignment horizontal="center" vertical="top"/>
    </xf>
    <xf numFmtId="164" fontId="6" fillId="26" borderId="46" xfId="81" applyNumberFormat="1" applyFont="1" applyFill="1" applyBorder="1" applyAlignment="1" applyProtection="1">
      <alignment horizontal="center" vertical="top"/>
    </xf>
    <xf numFmtId="164" fontId="6" fillId="26" borderId="35" xfId="81" applyNumberFormat="1" applyFont="1" applyFill="1" applyBorder="1" applyAlignment="1" applyProtection="1">
      <alignment horizontal="center" vertical="top"/>
    </xf>
    <xf numFmtId="0" fontId="6" fillId="26" borderId="32" xfId="0" applyFont="1" applyFill="1" applyBorder="1" applyAlignment="1" applyProtection="1">
      <alignment horizontal="center" vertical="top"/>
    </xf>
    <xf numFmtId="0" fontId="6" fillId="26" borderId="33" xfId="0" applyFont="1" applyFill="1" applyBorder="1" applyAlignment="1" applyProtection="1">
      <alignment horizontal="center" vertical="top"/>
    </xf>
    <xf numFmtId="0" fontId="6" fillId="26" borderId="27" xfId="0" applyFont="1" applyFill="1" applyBorder="1" applyAlignment="1" applyProtection="1">
      <alignment horizontal="center" vertical="top"/>
    </xf>
    <xf numFmtId="164" fontId="6" fillId="25" borderId="25" xfId="81" applyNumberFormat="1" applyFont="1" applyFill="1" applyBorder="1" applyAlignment="1" applyProtection="1">
      <alignment horizontal="center" vertical="top"/>
    </xf>
    <xf numFmtId="164" fontId="6" fillId="25" borderId="48" xfId="81" applyNumberFormat="1" applyFont="1" applyFill="1" applyBorder="1" applyAlignment="1" applyProtection="1">
      <alignment horizontal="center" vertical="top"/>
    </xf>
    <xf numFmtId="164" fontId="6" fillId="25" borderId="59" xfId="81" applyNumberFormat="1" applyFont="1" applyFill="1" applyBorder="1" applyAlignment="1" applyProtection="1">
      <alignment horizontal="center" vertical="top"/>
    </xf>
    <xf numFmtId="166" fontId="6" fillId="0" borderId="45" xfId="81" applyNumberFormat="1" applyFont="1" applyFill="1" applyBorder="1" applyAlignment="1" applyProtection="1">
      <alignment horizontal="center" vertical="top"/>
      <protection locked="0"/>
    </xf>
    <xf numFmtId="166" fontId="6" fillId="0" borderId="25" xfId="81" applyNumberFormat="1" applyFont="1" applyFill="1" applyBorder="1" applyAlignment="1" applyProtection="1">
      <alignment horizontal="center" vertical="top"/>
      <protection locked="0"/>
    </xf>
    <xf numFmtId="3" fontId="6" fillId="0" borderId="56" xfId="126" applyNumberFormat="1" applyFont="1" applyFill="1" applyBorder="1" applyAlignment="1" applyProtection="1">
      <alignment horizontal="center" vertical="top"/>
      <protection locked="0"/>
    </xf>
    <xf numFmtId="3" fontId="6" fillId="0" borderId="19" xfId="126" applyNumberFormat="1" applyFont="1" applyFill="1" applyBorder="1" applyAlignment="1" applyProtection="1">
      <alignment horizontal="center" vertical="top"/>
      <protection locked="0"/>
    </xf>
    <xf numFmtId="3" fontId="6" fillId="0" borderId="63" xfId="126" applyNumberFormat="1" applyFont="1" applyFill="1" applyBorder="1" applyAlignment="1" applyProtection="1">
      <alignment horizontal="center" vertical="top"/>
      <protection locked="0"/>
    </xf>
    <xf numFmtId="166" fontId="6" fillId="0" borderId="48" xfId="81" applyNumberFormat="1" applyFont="1" applyFill="1" applyBorder="1" applyAlignment="1" applyProtection="1">
      <alignment horizontal="center" vertical="top"/>
      <protection locked="0"/>
    </xf>
    <xf numFmtId="166" fontId="6" fillId="0" borderId="0" xfId="81" applyNumberFormat="1" applyFont="1" applyFill="1" applyBorder="1" applyAlignment="1" applyProtection="1">
      <alignment horizontal="center" vertical="top"/>
      <protection locked="0"/>
    </xf>
    <xf numFmtId="166" fontId="6" fillId="0" borderId="59" xfId="81" applyNumberFormat="1" applyFont="1" applyFill="1" applyBorder="1" applyAlignment="1" applyProtection="1">
      <alignment horizontal="center" vertical="top"/>
      <protection locked="0"/>
    </xf>
    <xf numFmtId="166" fontId="6" fillId="0" borderId="48" xfId="81" applyNumberFormat="1" applyFont="1" applyFill="1" applyBorder="1" applyAlignment="1" applyProtection="1">
      <alignment vertical="top"/>
      <protection locked="0"/>
    </xf>
    <xf numFmtId="166" fontId="6" fillId="0" borderId="25" xfId="81" applyNumberFormat="1" applyFont="1" applyFill="1" applyBorder="1" applyAlignment="1" applyProtection="1">
      <alignment vertical="top"/>
      <protection locked="0"/>
    </xf>
    <xf numFmtId="166" fontId="6" fillId="0" borderId="25" xfId="81" applyNumberFormat="1" applyFont="1" applyBorder="1" applyAlignment="1" applyProtection="1">
      <alignment vertical="top"/>
      <protection locked="0"/>
    </xf>
    <xf numFmtId="166" fontId="6" fillId="0" borderId="29" xfId="81" applyNumberFormat="1" applyFont="1" applyFill="1" applyBorder="1" applyAlignment="1" applyProtection="1">
      <alignment vertical="top"/>
      <protection locked="0"/>
    </xf>
    <xf numFmtId="166" fontId="6" fillId="0" borderId="59" xfId="81" applyNumberFormat="1" applyFont="1" applyFill="1" applyBorder="1" applyAlignment="1" applyProtection="1">
      <alignment vertical="top"/>
      <protection locked="0"/>
    </xf>
    <xf numFmtId="166" fontId="6" fillId="0" borderId="22" xfId="81" applyNumberFormat="1" applyFont="1" applyFill="1" applyBorder="1" applyAlignment="1" applyProtection="1">
      <alignment vertical="top"/>
      <protection locked="0"/>
    </xf>
    <xf numFmtId="166" fontId="6" fillId="0" borderId="23" xfId="0" applyNumberFormat="1" applyFont="1" applyFill="1" applyBorder="1" applyAlignment="1" applyProtection="1">
      <alignment vertical="top"/>
      <protection locked="0"/>
    </xf>
    <xf numFmtId="166" fontId="6" fillId="0" borderId="55" xfId="0" applyNumberFormat="1" applyFont="1" applyFill="1" applyBorder="1" applyAlignment="1" applyProtection="1">
      <alignment vertical="top"/>
      <protection locked="0"/>
    </xf>
    <xf numFmtId="38" fontId="6" fillId="0" borderId="48" xfId="81" applyNumberFormat="1" applyFont="1" applyFill="1" applyBorder="1" applyAlignment="1" applyProtection="1">
      <alignment vertical="top"/>
      <protection locked="0"/>
    </xf>
    <xf numFmtId="0" fontId="26" fillId="0" borderId="0" xfId="126" applyFont="1" applyFill="1" applyBorder="1" applyAlignment="1" applyProtection="1">
      <alignment vertical="top"/>
    </xf>
    <xf numFmtId="0" fontId="26" fillId="0" borderId="0" xfId="126" applyFont="1" applyAlignment="1" applyProtection="1"/>
    <xf numFmtId="167" fontId="6" fillId="27" borderId="0" xfId="125" applyNumberFormat="1" applyFont="1" applyFill="1" applyAlignment="1" applyProtection="1"/>
    <xf numFmtId="0" fontId="6" fillId="0" borderId="0" xfId="126" applyFont="1" applyBorder="1" applyAlignment="1" applyProtection="1">
      <alignment horizontal="left"/>
    </xf>
    <xf numFmtId="0" fontId="6" fillId="0" borderId="0" xfId="125" applyFont="1" applyFill="1" applyAlignment="1" applyProtection="1"/>
    <xf numFmtId="164" fontId="6" fillId="0" borderId="31" xfId="92" applyNumberFormat="1" applyFont="1" applyFill="1" applyBorder="1" applyAlignment="1" applyProtection="1">
      <alignment vertical="top"/>
      <protection locked="0"/>
    </xf>
    <xf numFmtId="0" fontId="6" fillId="0" borderId="0" xfId="0" applyFont="1" applyFill="1" applyAlignment="1" applyProtection="1">
      <alignment wrapText="1"/>
    </xf>
    <xf numFmtId="0" fontId="6" fillId="0" borderId="98" xfId="608" applyFont="1" applyFill="1" applyBorder="1" applyAlignment="1" applyProtection="1">
      <alignment horizontal="left" wrapText="1" indent="3"/>
      <protection locked="0"/>
    </xf>
    <xf numFmtId="0" fontId="6" fillId="0" borderId="98" xfId="608" applyFont="1" applyFill="1" applyBorder="1" applyAlignment="1" applyProtection="1">
      <alignment horizontal="left" wrapText="1" indent="3"/>
      <protection locked="0"/>
    </xf>
    <xf numFmtId="0" fontId="6" fillId="0" borderId="85" xfId="324" applyFont="1" applyBorder="1" applyAlignment="1" applyProtection="1">
      <alignment horizontal="left" wrapText="1" indent="1"/>
      <protection locked="0"/>
    </xf>
    <xf numFmtId="166" fontId="6" fillId="0" borderId="25" xfId="81" applyNumberFormat="1" applyBorder="1" applyAlignment="1" applyProtection="1">
      <alignment vertical="top"/>
      <protection locked="0"/>
    </xf>
    <xf numFmtId="166" fontId="6" fillId="0" borderId="59" xfId="81" applyNumberFormat="1" applyBorder="1" applyAlignment="1" applyProtection="1">
      <alignment vertical="top"/>
      <protection locked="0"/>
    </xf>
    <xf numFmtId="166" fontId="6" fillId="0" borderId="48" xfId="81" applyNumberFormat="1" applyBorder="1" applyAlignment="1" applyProtection="1">
      <alignment vertical="top"/>
      <protection locked="0"/>
    </xf>
    <xf numFmtId="166" fontId="6" fillId="0" borderId="29" xfId="81" applyNumberFormat="1" applyBorder="1" applyAlignment="1" applyProtection="1">
      <alignment vertical="top"/>
      <protection locked="0"/>
    </xf>
    <xf numFmtId="0" fontId="26"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0" fontId="26" fillId="0" borderId="0" xfId="0" applyFont="1" applyFill="1" applyAlignment="1" applyProtection="1">
      <alignment horizontal="center"/>
    </xf>
    <xf numFmtId="0" fontId="0" fillId="0" borderId="0" xfId="0" applyFill="1" applyAlignment="1" applyProtection="1">
      <alignment horizontal="center"/>
    </xf>
    <xf numFmtId="0" fontId="26" fillId="31" borderId="37" xfId="0" applyFont="1" applyFill="1" applyBorder="1" applyAlignment="1" applyProtection="1">
      <alignment horizontal="center"/>
    </xf>
    <xf numFmtId="0" fontId="26" fillId="31" borderId="36" xfId="0" applyFont="1" applyFill="1" applyBorder="1" applyAlignment="1" applyProtection="1">
      <alignment horizontal="center"/>
    </xf>
    <xf numFmtId="0" fontId="26" fillId="30" borderId="30" xfId="0" applyFont="1" applyFill="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26" fillId="24" borderId="30" xfId="0" applyFont="1" applyFill="1" applyBorder="1" applyAlignment="1" applyProtection="1">
      <alignment horizontal="center"/>
    </xf>
    <xf numFmtId="0" fontId="26" fillId="24" borderId="40" xfId="0" applyFont="1" applyFill="1" applyBorder="1" applyAlignment="1" applyProtection="1">
      <alignment horizontal="center"/>
    </xf>
    <xf numFmtId="0" fontId="26" fillId="31" borderId="37" xfId="0" applyFont="1" applyFill="1" applyBorder="1" applyAlignment="1" applyProtection="1">
      <alignment horizontal="center" vertical="center"/>
    </xf>
    <xf numFmtId="0" fontId="26" fillId="31" borderId="28" xfId="0" applyFont="1" applyFill="1" applyBorder="1" applyAlignment="1" applyProtection="1">
      <alignment horizontal="center" vertical="center"/>
    </xf>
    <xf numFmtId="49" fontId="6" fillId="0" borderId="0" xfId="0" applyNumberFormat="1" applyFont="1" applyFill="1" applyAlignment="1" applyProtection="1">
      <alignment horizontal="left" wrapText="1"/>
      <protection locked="0"/>
    </xf>
    <xf numFmtId="0" fontId="26" fillId="24" borderId="41" xfId="0" applyFont="1" applyFill="1" applyBorder="1" applyAlignment="1" applyProtection="1">
      <alignment horizontal="center"/>
    </xf>
    <xf numFmtId="0" fontId="6" fillId="26" borderId="6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39" fillId="0" borderId="0" xfId="0" applyFont="1" applyFill="1" applyAlignment="1" applyProtection="1">
      <alignment horizontal="center" vertical="center" wrapText="1"/>
    </xf>
    <xf numFmtId="0" fontId="39" fillId="0" borderId="0" xfId="0" applyFont="1" applyAlignment="1" applyProtection="1">
      <alignment horizontal="center" vertical="center" wrapText="1"/>
    </xf>
    <xf numFmtId="0" fontId="26" fillId="0" borderId="0" xfId="126" applyFont="1" applyFill="1" applyBorder="1" applyAlignment="1" applyProtection="1">
      <alignment horizontal="left" vertical="top" wrapText="1"/>
    </xf>
    <xf numFmtId="0" fontId="6" fillId="26" borderId="0" xfId="125" applyFont="1" applyFill="1" applyAlignment="1" applyProtection="1">
      <alignment horizontal="left"/>
    </xf>
    <xf numFmtId="0" fontId="6" fillId="0" borderId="0" xfId="0" applyFont="1" applyAlignment="1" applyProtection="1">
      <alignment horizontal="left"/>
    </xf>
    <xf numFmtId="49" fontId="6" fillId="26" borderId="0" xfId="125" applyNumberFormat="1" applyFont="1" applyFill="1" applyAlignment="1" applyProtection="1">
      <alignment horizontal="left"/>
    </xf>
    <xf numFmtId="49" fontId="6" fillId="26" borderId="0" xfId="0" applyNumberFormat="1" applyFont="1" applyFill="1" applyAlignment="1" applyProtection="1">
      <alignment horizontal="left"/>
    </xf>
    <xf numFmtId="0" fontId="6" fillId="26" borderId="0" xfId="0" applyFont="1" applyFill="1" applyAlignment="1" applyProtection="1">
      <alignment horizontal="left"/>
    </xf>
    <xf numFmtId="0" fontId="26" fillId="0" borderId="16" xfId="0" applyFont="1" applyBorder="1" applyAlignment="1" applyProtection="1">
      <alignment horizontal="center" vertical="top" wrapText="1"/>
    </xf>
    <xf numFmtId="0" fontId="26" fillId="0" borderId="27" xfId="0" applyFont="1" applyBorder="1" applyAlignment="1" applyProtection="1">
      <alignment horizontal="center" vertical="top" wrapText="1"/>
    </xf>
    <xf numFmtId="0" fontId="26" fillId="0" borderId="17" xfId="0" applyFont="1" applyBorder="1" applyAlignment="1" applyProtection="1">
      <alignment horizontal="center" vertical="top" wrapText="1"/>
    </xf>
    <xf numFmtId="0" fontId="26" fillId="0" borderId="23" xfId="0" applyFont="1" applyBorder="1" applyAlignment="1" applyProtection="1">
      <alignment horizontal="center" vertical="top" wrapText="1"/>
    </xf>
    <xf numFmtId="0" fontId="26" fillId="0" borderId="35" xfId="0" applyFont="1" applyBorder="1" applyAlignment="1" applyProtection="1">
      <alignment horizontal="center" vertical="top" wrapText="1"/>
    </xf>
    <xf numFmtId="0" fontId="26" fillId="0" borderId="18" xfId="0" applyFont="1" applyBorder="1" applyAlignment="1" applyProtection="1">
      <alignment horizontal="center" vertical="top" wrapText="1"/>
    </xf>
    <xf numFmtId="0" fontId="6" fillId="0" borderId="0" xfId="0" applyNumberFormat="1" applyFont="1" applyFill="1" applyAlignment="1" applyProtection="1">
      <alignment horizontal="left"/>
      <protection locked="0"/>
    </xf>
    <xf numFmtId="0" fontId="26" fillId="31" borderId="30" xfId="0" applyFont="1" applyFill="1" applyBorder="1" applyAlignment="1" applyProtection="1">
      <alignment horizontal="center"/>
    </xf>
    <xf numFmtId="0" fontId="26" fillId="31" borderId="40" xfId="0" applyFont="1" applyFill="1" applyBorder="1" applyAlignment="1" applyProtection="1">
      <alignment horizontal="center"/>
    </xf>
    <xf numFmtId="0" fontId="6" fillId="30" borderId="40" xfId="0" applyFont="1" applyFill="1" applyBorder="1" applyAlignment="1" applyProtection="1">
      <alignment horizontal="center" vertical="center" wrapText="1"/>
    </xf>
    <xf numFmtId="0" fontId="6" fillId="30" borderId="41" xfId="0" applyFont="1" applyFill="1" applyBorder="1" applyAlignment="1" applyProtection="1">
      <alignment horizontal="center" vertical="center" wrapText="1"/>
    </xf>
    <xf numFmtId="0" fontId="40" fillId="0" borderId="0" xfId="0" applyNumberFormat="1" applyFont="1" applyFill="1" applyAlignment="1" applyProtection="1">
      <alignment horizontal="center" vertical="center" wrapText="1"/>
    </xf>
    <xf numFmtId="0" fontId="40" fillId="0" borderId="0" xfId="0" applyFont="1" applyAlignment="1" applyProtection="1">
      <alignment horizontal="center" vertical="center" wrapText="1"/>
    </xf>
    <xf numFmtId="0" fontId="0" fillId="0" borderId="81" xfId="0" applyFont="1" applyBorder="1" applyAlignment="1" applyProtection="1">
      <alignment horizontal="left" wrapText="1"/>
      <protection locked="0"/>
    </xf>
    <xf numFmtId="0" fontId="0" fillId="0" borderId="82" xfId="0" applyFont="1" applyBorder="1" applyAlignment="1" applyProtection="1">
      <alignment horizontal="left" wrapText="1"/>
      <protection locked="0"/>
    </xf>
    <xf numFmtId="0" fontId="0" fillId="0" borderId="83" xfId="0" applyFont="1" applyBorder="1" applyAlignment="1" applyProtection="1">
      <alignment horizontal="left" wrapText="1"/>
      <protection locked="0"/>
    </xf>
    <xf numFmtId="0" fontId="0" fillId="29" borderId="81" xfId="0" applyFont="1" applyFill="1" applyBorder="1" applyAlignment="1" applyProtection="1">
      <alignment horizontal="left"/>
    </xf>
    <xf numFmtId="0" fontId="0" fillId="29" borderId="82" xfId="0" applyFont="1" applyFill="1" applyBorder="1" applyAlignment="1" applyProtection="1">
      <alignment horizontal="left"/>
    </xf>
    <xf numFmtId="0" fontId="0" fillId="29" borderId="83" xfId="0" applyFont="1" applyFill="1" applyBorder="1" applyAlignment="1" applyProtection="1">
      <alignment horizontal="left"/>
    </xf>
    <xf numFmtId="0" fontId="6" fillId="33" borderId="95" xfId="324" applyFont="1" applyFill="1" applyBorder="1" applyAlignment="1" applyProtection="1">
      <alignment horizontal="left" wrapText="1"/>
      <protection locked="0"/>
    </xf>
    <xf numFmtId="0" fontId="6" fillId="33" borderId="84" xfId="324" applyFont="1" applyFill="1" applyBorder="1" applyAlignment="1" applyProtection="1">
      <alignment horizontal="left" wrapText="1"/>
      <protection locked="0"/>
    </xf>
    <xf numFmtId="0" fontId="6" fillId="33" borderId="96" xfId="324" applyFont="1" applyFill="1" applyBorder="1" applyAlignment="1" applyProtection="1">
      <alignment horizontal="left" wrapText="1"/>
      <protection locked="0"/>
    </xf>
    <xf numFmtId="0" fontId="42" fillId="0" borderId="0" xfId="0" applyFont="1" applyAlignment="1" applyProtection="1">
      <alignment horizontal="center" vertical="center" wrapText="1"/>
    </xf>
    <xf numFmtId="0" fontId="26" fillId="28" borderId="74" xfId="0" applyFont="1" applyFill="1" applyBorder="1" applyAlignment="1" applyProtection="1">
      <alignment horizontal="center"/>
    </xf>
    <xf numFmtId="0" fontId="26" fillId="28" borderId="75" xfId="0" applyFont="1" applyFill="1" applyBorder="1" applyAlignment="1" applyProtection="1">
      <alignment horizontal="center"/>
    </xf>
    <xf numFmtId="0" fontId="26" fillId="28" borderId="76" xfId="0" applyFont="1" applyFill="1" applyBorder="1" applyAlignment="1" applyProtection="1">
      <alignment horizontal="center"/>
    </xf>
    <xf numFmtId="0" fontId="0" fillId="0" borderId="74" xfId="0" applyFont="1" applyBorder="1" applyAlignment="1" applyProtection="1">
      <alignment horizontal="center"/>
    </xf>
    <xf numFmtId="0" fontId="0" fillId="0" borderId="75" xfId="0" applyFont="1" applyBorder="1" applyAlignment="1" applyProtection="1">
      <alignment horizontal="center"/>
    </xf>
    <xf numFmtId="0" fontId="0" fillId="0" borderId="76" xfId="0" applyFont="1" applyBorder="1" applyAlignment="1" applyProtection="1">
      <alignment horizontal="center"/>
    </xf>
    <xf numFmtId="0" fontId="0" fillId="29" borderId="78" xfId="0" applyFont="1" applyFill="1" applyBorder="1" applyAlignment="1" applyProtection="1">
      <alignment horizontal="center"/>
    </xf>
    <xf numFmtId="0" fontId="0" fillId="29" borderId="57" xfId="0" applyFont="1" applyFill="1" applyBorder="1" applyAlignment="1" applyProtection="1">
      <alignment horizontal="center"/>
    </xf>
    <xf numFmtId="0" fontId="0" fillId="29" borderId="62" xfId="0" applyFont="1" applyFill="1" applyBorder="1" applyAlignment="1" applyProtection="1">
      <alignment horizontal="center"/>
    </xf>
    <xf numFmtId="0" fontId="0" fillId="0" borderId="21" xfId="0" applyFont="1" applyBorder="1" applyAlignment="1" applyProtection="1">
      <alignment horizontal="left" wrapText="1"/>
      <protection locked="0"/>
    </xf>
    <xf numFmtId="0" fontId="0" fillId="0" borderId="19" xfId="0" applyFont="1" applyBorder="1" applyAlignment="1" applyProtection="1">
      <alignment horizontal="left" wrapText="1"/>
      <protection locked="0"/>
    </xf>
    <xf numFmtId="0" fontId="0" fillId="0" borderId="72" xfId="0" applyFont="1" applyBorder="1" applyAlignment="1" applyProtection="1">
      <alignment horizontal="left" wrapText="1"/>
      <protection locked="0"/>
    </xf>
    <xf numFmtId="0" fontId="0" fillId="29" borderId="78" xfId="0" applyFont="1" applyFill="1" applyBorder="1" applyAlignment="1" applyProtection="1">
      <alignment horizontal="left"/>
    </xf>
    <xf numFmtId="0" fontId="0" fillId="29" borderId="57" xfId="0" applyFont="1" applyFill="1" applyBorder="1" applyAlignment="1" applyProtection="1">
      <alignment horizontal="left"/>
    </xf>
    <xf numFmtId="0" fontId="0" fillId="29" borderId="62" xfId="0" applyFont="1" applyFill="1" applyBorder="1" applyAlignment="1" applyProtection="1">
      <alignment horizontal="left"/>
    </xf>
    <xf numFmtId="0" fontId="6" fillId="0" borderId="95" xfId="607" applyFont="1" applyBorder="1" applyAlignment="1" applyProtection="1">
      <alignment horizontal="left" wrapText="1"/>
      <protection locked="0"/>
    </xf>
    <xf numFmtId="0" fontId="6" fillId="0" borderId="84" xfId="607" applyFont="1" applyBorder="1" applyAlignment="1" applyProtection="1">
      <alignment horizontal="left" wrapText="1"/>
      <protection locked="0"/>
    </xf>
    <xf numFmtId="0" fontId="6" fillId="0" borderId="96" xfId="607" applyFont="1" applyBorder="1" applyAlignment="1" applyProtection="1">
      <alignment horizontal="left" wrapText="1"/>
      <protection locked="0"/>
    </xf>
    <xf numFmtId="49" fontId="6" fillId="0" borderId="0" xfId="126" applyNumberFormat="1" applyFont="1" applyFill="1" applyBorder="1" applyAlignment="1" applyProtection="1">
      <alignment horizontal="left" vertical="center"/>
    </xf>
    <xf numFmtId="0" fontId="6" fillId="0" borderId="0" xfId="126" applyNumberFormat="1" applyFont="1" applyFill="1" applyBorder="1" applyAlignment="1" applyProtection="1">
      <alignment horizontal="left" vertical="center"/>
    </xf>
    <xf numFmtId="0" fontId="26" fillId="24" borderId="30" xfId="125" applyFont="1" applyFill="1" applyBorder="1" applyAlignment="1" applyProtection="1">
      <alignment horizontal="center"/>
    </xf>
    <xf numFmtId="0" fontId="0" fillId="24" borderId="40" xfId="0" applyFill="1" applyBorder="1" applyAlignment="1" applyProtection="1">
      <alignment horizontal="center"/>
    </xf>
    <xf numFmtId="0" fontId="0" fillId="24" borderId="41" xfId="0" applyFill="1" applyBorder="1" applyAlignment="1" applyProtection="1">
      <alignment horizontal="center"/>
    </xf>
    <xf numFmtId="0" fontId="26" fillId="30" borderId="30" xfId="125" applyFont="1" applyFill="1" applyBorder="1" applyAlignment="1" applyProtection="1">
      <alignment horizontal="center" vertical="center" wrapText="1"/>
    </xf>
    <xf numFmtId="0" fontId="0" fillId="30" borderId="40" xfId="0" applyFill="1" applyBorder="1" applyAlignment="1" applyProtection="1">
      <alignment horizontal="center" vertical="center" wrapText="1"/>
    </xf>
    <xf numFmtId="0" fontId="0" fillId="30" borderId="41" xfId="0" applyFill="1" applyBorder="1" applyAlignment="1" applyProtection="1">
      <alignment horizontal="center" vertical="center" wrapText="1"/>
    </xf>
    <xf numFmtId="0" fontId="26" fillId="31" borderId="37" xfId="125" applyFont="1" applyFill="1" applyBorder="1" applyAlignment="1" applyProtection="1">
      <alignment horizontal="center" vertical="center" wrapText="1"/>
    </xf>
    <xf numFmtId="0" fontId="26" fillId="0" borderId="36"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26" fillId="31" borderId="30" xfId="125" applyFont="1" applyFill="1" applyBorder="1" applyAlignment="1" applyProtection="1">
      <alignment horizontal="center"/>
    </xf>
    <xf numFmtId="0" fontId="26" fillId="0" borderId="11" xfId="0" applyFont="1" applyBorder="1" applyAlignment="1" applyProtection="1">
      <alignment horizontal="center" vertical="top" wrapText="1"/>
    </xf>
    <xf numFmtId="0" fontId="26" fillId="0" borderId="0" xfId="0" applyFont="1" applyBorder="1" applyAlignment="1" applyProtection="1">
      <alignment horizontal="center" vertical="top" wrapText="1"/>
    </xf>
    <xf numFmtId="0" fontId="6" fillId="0" borderId="16" xfId="125" applyFont="1" applyBorder="1" applyAlignment="1" applyProtection="1">
      <alignment wrapText="1"/>
    </xf>
    <xf numFmtId="0" fontId="0" fillId="0" borderId="33" xfId="0" applyBorder="1" applyAlignment="1" applyProtection="1">
      <alignment wrapText="1"/>
    </xf>
    <xf numFmtId="0" fontId="42" fillId="0" borderId="0" xfId="0" applyFont="1" applyFill="1" applyAlignment="1" applyProtection="1">
      <alignment horizontal="center" vertical="center" wrapText="1"/>
    </xf>
    <xf numFmtId="0" fontId="6" fillId="0" borderId="0" xfId="0" applyNumberFormat="1" applyFont="1" applyFill="1" applyAlignment="1" applyProtection="1">
      <alignment horizontal="left"/>
    </xf>
    <xf numFmtId="0" fontId="41" fillId="0" borderId="0" xfId="0" applyFont="1" applyAlignment="1" applyProtection="1">
      <alignment horizontal="center" vertical="center" wrapText="1"/>
    </xf>
    <xf numFmtId="0" fontId="0" fillId="0" borderId="5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24" xfId="0" applyFont="1" applyFill="1" applyBorder="1" applyAlignment="1" applyProtection="1">
      <alignment horizontal="left"/>
      <protection locked="0"/>
    </xf>
    <xf numFmtId="0" fontId="0" fillId="0" borderId="15" xfId="0" applyFont="1" applyFill="1" applyBorder="1" applyAlignment="1" applyProtection="1">
      <protection locked="0"/>
    </xf>
    <xf numFmtId="0" fontId="0" fillId="0" borderId="15"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0" fontId="26" fillId="24" borderId="77" xfId="0" applyFont="1" applyFill="1" applyBorder="1" applyAlignment="1" applyProtection="1">
      <alignment horizontal="left" wrapText="1"/>
    </xf>
    <xf numFmtId="0" fontId="26" fillId="24" borderId="88" xfId="0" applyFont="1" applyFill="1" applyBorder="1" applyAlignment="1" applyProtection="1">
      <alignment horizontal="left" wrapText="1"/>
    </xf>
    <xf numFmtId="0" fontId="0" fillId="24" borderId="88" xfId="0" applyFill="1" applyBorder="1" applyAlignment="1" applyProtection="1">
      <alignment wrapText="1"/>
    </xf>
    <xf numFmtId="0" fontId="0" fillId="24" borderId="89" xfId="0" applyFill="1" applyBorder="1" applyAlignment="1" applyProtection="1">
      <alignment wrapText="1"/>
    </xf>
    <xf numFmtId="0" fontId="6" fillId="0" borderId="21" xfId="0" applyFont="1" applyFill="1" applyBorder="1" applyAlignment="1" applyProtection="1">
      <alignment horizontal="center" wrapText="1"/>
    </xf>
    <xf numFmtId="0" fontId="0" fillId="0" borderId="72" xfId="0" applyFont="1" applyFill="1" applyBorder="1" applyAlignment="1" applyProtection="1">
      <alignment horizontal="center" wrapText="1"/>
    </xf>
    <xf numFmtId="0" fontId="0" fillId="29" borderId="90" xfId="0" applyFont="1" applyFill="1" applyBorder="1" applyAlignment="1">
      <alignment horizontal="center" vertical="top"/>
    </xf>
    <xf numFmtId="0" fontId="0" fillId="29" borderId="44" xfId="0" applyFont="1" applyFill="1" applyBorder="1" applyAlignment="1">
      <alignment horizontal="center" vertical="top"/>
    </xf>
    <xf numFmtId="0" fontId="0" fillId="29" borderId="91" xfId="0" applyFont="1" applyFill="1" applyBorder="1" applyAlignment="1">
      <alignment horizontal="center" vertical="top"/>
    </xf>
    <xf numFmtId="0" fontId="0" fillId="0" borderId="24" xfId="0" applyFont="1" applyFill="1" applyBorder="1" applyAlignment="1" applyProtection="1">
      <alignment horizontal="center"/>
    </xf>
    <xf numFmtId="0" fontId="0" fillId="0" borderId="15" xfId="0" applyFont="1" applyFill="1" applyBorder="1" applyAlignment="1" applyProtection="1">
      <alignment horizontal="center"/>
    </xf>
    <xf numFmtId="0" fontId="26" fillId="24" borderId="56" xfId="0" applyFont="1" applyFill="1" applyBorder="1" applyAlignment="1" applyProtection="1">
      <alignment horizontal="left" wrapText="1"/>
    </xf>
    <xf numFmtId="0" fontId="26" fillId="24" borderId="19" xfId="0" applyFont="1" applyFill="1" applyBorder="1" applyAlignment="1" applyProtection="1">
      <alignment horizontal="left" wrapText="1"/>
    </xf>
    <xf numFmtId="0" fontId="26" fillId="24" borderId="72" xfId="0" applyFont="1" applyFill="1" applyBorder="1" applyAlignment="1" applyProtection="1">
      <alignment horizontal="left" wrapText="1"/>
    </xf>
    <xf numFmtId="0" fontId="0" fillId="29" borderId="56" xfId="0" applyFont="1" applyFill="1" applyBorder="1" applyAlignment="1">
      <alignment horizontal="center" wrapText="1"/>
    </xf>
    <xf numFmtId="0" fontId="0" fillId="29" borderId="19" xfId="0" applyFont="1" applyFill="1" applyBorder="1" applyAlignment="1">
      <alignment horizontal="center" wrapText="1"/>
    </xf>
    <xf numFmtId="0" fontId="0" fillId="29" borderId="72" xfId="0" applyFont="1" applyFill="1" applyBorder="1" applyAlignment="1">
      <alignment horizontal="center" wrapText="1"/>
    </xf>
    <xf numFmtId="0" fontId="26" fillId="24" borderId="15" xfId="0" applyFont="1" applyFill="1" applyBorder="1" applyAlignment="1" applyProtection="1">
      <alignment horizontal="left" vertical="top" wrapText="1"/>
    </xf>
    <xf numFmtId="0" fontId="0" fillId="0" borderId="56" xfId="0" applyFont="1" applyFill="1" applyBorder="1" applyAlignment="1" applyProtection="1">
      <alignment horizontal="left" vertical="top" wrapText="1"/>
    </xf>
    <xf numFmtId="0" fontId="0" fillId="0" borderId="19" xfId="0" applyFont="1" applyFill="1" applyBorder="1" applyAlignment="1" applyProtection="1">
      <alignment horizontal="left" vertical="top" wrapText="1"/>
    </xf>
    <xf numFmtId="0" fontId="0" fillId="0" borderId="72" xfId="0" applyFont="1" applyFill="1" applyBorder="1" applyAlignment="1" applyProtection="1">
      <alignment horizontal="left" vertical="top" wrapText="1"/>
    </xf>
    <xf numFmtId="0" fontId="0" fillId="0" borderId="56"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72" xfId="0" applyFont="1" applyFill="1" applyBorder="1" applyAlignment="1" applyProtection="1">
      <alignment horizontal="left"/>
    </xf>
    <xf numFmtId="0" fontId="6" fillId="0" borderId="37" xfId="0" applyFont="1" applyBorder="1" applyAlignment="1" applyProtection="1">
      <alignment wrapText="1"/>
    </xf>
    <xf numFmtId="0" fontId="0" fillId="0" borderId="36" xfId="0" applyBorder="1" applyAlignment="1" applyProtection="1">
      <alignment wrapText="1"/>
    </xf>
    <xf numFmtId="0" fontId="0" fillId="0" borderId="28"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45" xfId="0" applyBorder="1" applyAlignment="1" applyProtection="1">
      <alignment wrapText="1"/>
    </xf>
    <xf numFmtId="0" fontId="0" fillId="0" borderId="42" xfId="0" applyBorder="1" applyAlignment="1" applyProtection="1">
      <alignment wrapText="1"/>
    </xf>
    <xf numFmtId="0" fontId="0" fillId="0" borderId="34" xfId="0" applyBorder="1" applyAlignment="1" applyProtection="1">
      <alignment wrapText="1"/>
    </xf>
    <xf numFmtId="0" fontId="0" fillId="0" borderId="47" xfId="0" applyBorder="1" applyAlignment="1" applyProtection="1">
      <alignment wrapText="1"/>
    </xf>
    <xf numFmtId="0" fontId="43" fillId="0" borderId="0" xfId="0" applyFont="1" applyAlignment="1" applyProtection="1">
      <alignment horizontal="center" vertical="center" wrapText="1"/>
    </xf>
  </cellXfs>
  <cellStyles count="89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omma 5" xfId="891"/>
    <cellStyle name="Currency" xfId="81" builtinId="4"/>
    <cellStyle name="Currency 10" xfId="606"/>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Currency 5" xfId="892"/>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10" xfId="608"/>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2 2 2" xfId="587"/>
    <cellStyle name="Normal 3 10 2 2 2 2" xfId="871"/>
    <cellStyle name="Normal 3 10 2 2 3" xfId="731"/>
    <cellStyle name="Normal 3 10 2 2 4" xfId="447"/>
    <cellStyle name="Normal 3 10 2 3" xfId="517"/>
    <cellStyle name="Normal 3 10 2 3 2" xfId="801"/>
    <cellStyle name="Normal 3 10 2 4" xfId="661"/>
    <cellStyle name="Normal 3 10 2 5" xfId="377"/>
    <cellStyle name="Normal 3 10 3" xfId="271"/>
    <cellStyle name="Normal 3 10 3 2" xfId="553"/>
    <cellStyle name="Normal 3 10 3 2 2" xfId="837"/>
    <cellStyle name="Normal 3 10 3 3" xfId="697"/>
    <cellStyle name="Normal 3 10 3 4" xfId="413"/>
    <cellStyle name="Normal 3 10 4" xfId="483"/>
    <cellStyle name="Normal 3 10 4 2" xfId="767"/>
    <cellStyle name="Normal 3 10 5" xfId="627"/>
    <cellStyle name="Normal 3 10 6" xfId="343"/>
    <cellStyle name="Normal 3 11" xfId="251"/>
    <cellStyle name="Normal 3 11 2" xfId="322"/>
    <cellStyle name="Normal 3 11 2 2" xfId="604"/>
    <cellStyle name="Normal 3 11 2 2 2" xfId="888"/>
    <cellStyle name="Normal 3 11 2 3" xfId="748"/>
    <cellStyle name="Normal 3 11 2 4" xfId="464"/>
    <cellStyle name="Normal 3 11 3" xfId="534"/>
    <cellStyle name="Normal 3 11 3 2" xfId="818"/>
    <cellStyle name="Normal 3 11 4" xfId="678"/>
    <cellStyle name="Normal 3 11 5" xfId="394"/>
    <cellStyle name="Normal 3 12" xfId="217"/>
    <cellStyle name="Normal 3 12 2" xfId="288"/>
    <cellStyle name="Normal 3 12 2 2" xfId="570"/>
    <cellStyle name="Normal 3 12 2 2 2" xfId="854"/>
    <cellStyle name="Normal 3 12 2 3" xfId="714"/>
    <cellStyle name="Normal 3 12 2 4" xfId="430"/>
    <cellStyle name="Normal 3 12 3" xfId="500"/>
    <cellStyle name="Normal 3 12 3 2" xfId="784"/>
    <cellStyle name="Normal 3 12 4" xfId="644"/>
    <cellStyle name="Normal 3 12 5" xfId="360"/>
    <cellStyle name="Normal 3 13" xfId="254"/>
    <cellStyle name="Normal 3 13 2" xfId="536"/>
    <cellStyle name="Normal 3 13 2 2" xfId="820"/>
    <cellStyle name="Normal 3 13 3" xfId="680"/>
    <cellStyle name="Normal 3 13 4" xfId="396"/>
    <cellStyle name="Normal 3 14" xfId="466"/>
    <cellStyle name="Normal 3 14 2" xfId="750"/>
    <cellStyle name="Normal 3 15" xfId="610"/>
    <cellStyle name="Normal 3 16" xfId="326"/>
    <cellStyle name="Normal 3 2" xfId="134"/>
    <cellStyle name="Normal 3 2 10" xfId="252"/>
    <cellStyle name="Normal 3 2 10 2" xfId="323"/>
    <cellStyle name="Normal 3 2 10 2 2" xfId="605"/>
    <cellStyle name="Normal 3 2 10 2 2 2" xfId="889"/>
    <cellStyle name="Normal 3 2 10 2 3" xfId="749"/>
    <cellStyle name="Normal 3 2 10 2 4" xfId="465"/>
    <cellStyle name="Normal 3 2 10 3" xfId="535"/>
    <cellStyle name="Normal 3 2 10 3 2" xfId="819"/>
    <cellStyle name="Normal 3 2 10 4" xfId="679"/>
    <cellStyle name="Normal 3 2 10 5" xfId="395"/>
    <cellStyle name="Normal 3 2 11" xfId="218"/>
    <cellStyle name="Normal 3 2 11 2" xfId="289"/>
    <cellStyle name="Normal 3 2 11 2 2" xfId="571"/>
    <cellStyle name="Normal 3 2 11 2 2 2" xfId="855"/>
    <cellStyle name="Normal 3 2 11 2 3" xfId="715"/>
    <cellStyle name="Normal 3 2 11 2 4" xfId="431"/>
    <cellStyle name="Normal 3 2 11 3" xfId="501"/>
    <cellStyle name="Normal 3 2 11 3 2" xfId="785"/>
    <cellStyle name="Normal 3 2 11 4" xfId="645"/>
    <cellStyle name="Normal 3 2 11 5" xfId="361"/>
    <cellStyle name="Normal 3 2 12" xfId="255"/>
    <cellStyle name="Normal 3 2 12 2" xfId="537"/>
    <cellStyle name="Normal 3 2 12 2 2" xfId="821"/>
    <cellStyle name="Normal 3 2 12 3" xfId="681"/>
    <cellStyle name="Normal 3 2 12 4" xfId="397"/>
    <cellStyle name="Normal 3 2 13" xfId="467"/>
    <cellStyle name="Normal 3 2 13 2" xfId="751"/>
    <cellStyle name="Normal 3 2 14" xfId="611"/>
    <cellStyle name="Normal 3 2 15" xfId="327"/>
    <cellStyle name="Normal 3 2 2" xfId="135"/>
    <cellStyle name="Normal 3 2 2 2" xfId="202"/>
    <cellStyle name="Normal 3 2 2 2 2" xfId="236"/>
    <cellStyle name="Normal 3 2 2 2 2 2" xfId="307"/>
    <cellStyle name="Normal 3 2 2 2 2 2 2" xfId="589"/>
    <cellStyle name="Normal 3 2 2 2 2 2 2 2" xfId="873"/>
    <cellStyle name="Normal 3 2 2 2 2 2 3" xfId="733"/>
    <cellStyle name="Normal 3 2 2 2 2 2 4" xfId="449"/>
    <cellStyle name="Normal 3 2 2 2 2 3" xfId="519"/>
    <cellStyle name="Normal 3 2 2 2 2 3 2" xfId="803"/>
    <cellStyle name="Normal 3 2 2 2 2 4" xfId="663"/>
    <cellStyle name="Normal 3 2 2 2 2 5" xfId="379"/>
    <cellStyle name="Normal 3 2 2 2 3" xfId="273"/>
    <cellStyle name="Normal 3 2 2 2 3 2" xfId="555"/>
    <cellStyle name="Normal 3 2 2 2 3 2 2" xfId="839"/>
    <cellStyle name="Normal 3 2 2 2 3 3" xfId="699"/>
    <cellStyle name="Normal 3 2 2 2 3 4" xfId="415"/>
    <cellStyle name="Normal 3 2 2 2 4" xfId="485"/>
    <cellStyle name="Normal 3 2 2 2 4 2" xfId="769"/>
    <cellStyle name="Normal 3 2 2 2 5" xfId="629"/>
    <cellStyle name="Normal 3 2 2 2 6" xfId="345"/>
    <cellStyle name="Normal 3 2 2 3" xfId="219"/>
    <cellStyle name="Normal 3 2 2 3 2" xfId="290"/>
    <cellStyle name="Normal 3 2 2 3 2 2" xfId="572"/>
    <cellStyle name="Normal 3 2 2 3 2 2 2" xfId="856"/>
    <cellStyle name="Normal 3 2 2 3 2 3" xfId="716"/>
    <cellStyle name="Normal 3 2 2 3 2 4" xfId="432"/>
    <cellStyle name="Normal 3 2 2 3 3" xfId="502"/>
    <cellStyle name="Normal 3 2 2 3 3 2" xfId="786"/>
    <cellStyle name="Normal 3 2 2 3 4" xfId="646"/>
    <cellStyle name="Normal 3 2 2 3 5" xfId="362"/>
    <cellStyle name="Normal 3 2 2 4" xfId="256"/>
    <cellStyle name="Normal 3 2 2 4 2" xfId="538"/>
    <cellStyle name="Normal 3 2 2 4 2 2" xfId="822"/>
    <cellStyle name="Normal 3 2 2 4 3" xfId="682"/>
    <cellStyle name="Normal 3 2 2 4 4" xfId="398"/>
    <cellStyle name="Normal 3 2 2 5" xfId="468"/>
    <cellStyle name="Normal 3 2 2 5 2" xfId="752"/>
    <cellStyle name="Normal 3 2 2 6" xfId="612"/>
    <cellStyle name="Normal 3 2 2 7" xfId="328"/>
    <cellStyle name="Normal 3 2 3" xfId="136"/>
    <cellStyle name="Normal 3 2 3 2" xfId="203"/>
    <cellStyle name="Normal 3 2 3 2 2" xfId="237"/>
    <cellStyle name="Normal 3 2 3 2 2 2" xfId="308"/>
    <cellStyle name="Normal 3 2 3 2 2 2 2" xfId="590"/>
    <cellStyle name="Normal 3 2 3 2 2 2 2 2" xfId="874"/>
    <cellStyle name="Normal 3 2 3 2 2 2 3" xfId="734"/>
    <cellStyle name="Normal 3 2 3 2 2 2 4" xfId="450"/>
    <cellStyle name="Normal 3 2 3 2 2 3" xfId="520"/>
    <cellStyle name="Normal 3 2 3 2 2 3 2" xfId="804"/>
    <cellStyle name="Normal 3 2 3 2 2 4" xfId="664"/>
    <cellStyle name="Normal 3 2 3 2 2 5" xfId="380"/>
    <cellStyle name="Normal 3 2 3 2 3" xfId="274"/>
    <cellStyle name="Normal 3 2 3 2 3 2" xfId="556"/>
    <cellStyle name="Normal 3 2 3 2 3 2 2" xfId="840"/>
    <cellStyle name="Normal 3 2 3 2 3 3" xfId="700"/>
    <cellStyle name="Normal 3 2 3 2 3 4" xfId="416"/>
    <cellStyle name="Normal 3 2 3 2 4" xfId="486"/>
    <cellStyle name="Normal 3 2 3 2 4 2" xfId="770"/>
    <cellStyle name="Normal 3 2 3 2 5" xfId="630"/>
    <cellStyle name="Normal 3 2 3 2 6" xfId="346"/>
    <cellStyle name="Normal 3 2 3 3" xfId="220"/>
    <cellStyle name="Normal 3 2 3 3 2" xfId="291"/>
    <cellStyle name="Normal 3 2 3 3 2 2" xfId="573"/>
    <cellStyle name="Normal 3 2 3 3 2 2 2" xfId="857"/>
    <cellStyle name="Normal 3 2 3 3 2 3" xfId="717"/>
    <cellStyle name="Normal 3 2 3 3 2 4" xfId="433"/>
    <cellStyle name="Normal 3 2 3 3 3" xfId="503"/>
    <cellStyle name="Normal 3 2 3 3 3 2" xfId="787"/>
    <cellStyle name="Normal 3 2 3 3 4" xfId="647"/>
    <cellStyle name="Normal 3 2 3 3 5" xfId="363"/>
    <cellStyle name="Normal 3 2 3 4" xfId="257"/>
    <cellStyle name="Normal 3 2 3 4 2" xfId="539"/>
    <cellStyle name="Normal 3 2 3 4 2 2" xfId="823"/>
    <cellStyle name="Normal 3 2 3 4 3" xfId="683"/>
    <cellStyle name="Normal 3 2 3 4 4" xfId="399"/>
    <cellStyle name="Normal 3 2 3 5" xfId="469"/>
    <cellStyle name="Normal 3 2 3 5 2" xfId="753"/>
    <cellStyle name="Normal 3 2 3 6" xfId="613"/>
    <cellStyle name="Normal 3 2 3 7" xfId="329"/>
    <cellStyle name="Normal 3 2 4" xfId="137"/>
    <cellStyle name="Normal 3 2 4 2" xfId="204"/>
    <cellStyle name="Normal 3 2 4 2 2" xfId="238"/>
    <cellStyle name="Normal 3 2 4 2 2 2" xfId="309"/>
    <cellStyle name="Normal 3 2 4 2 2 2 2" xfId="591"/>
    <cellStyle name="Normal 3 2 4 2 2 2 2 2" xfId="875"/>
    <cellStyle name="Normal 3 2 4 2 2 2 3" xfId="735"/>
    <cellStyle name="Normal 3 2 4 2 2 2 4" xfId="451"/>
    <cellStyle name="Normal 3 2 4 2 2 3" xfId="521"/>
    <cellStyle name="Normal 3 2 4 2 2 3 2" xfId="805"/>
    <cellStyle name="Normal 3 2 4 2 2 4" xfId="665"/>
    <cellStyle name="Normal 3 2 4 2 2 5" xfId="381"/>
    <cellStyle name="Normal 3 2 4 2 3" xfId="275"/>
    <cellStyle name="Normal 3 2 4 2 3 2" xfId="557"/>
    <cellStyle name="Normal 3 2 4 2 3 2 2" xfId="841"/>
    <cellStyle name="Normal 3 2 4 2 3 3" xfId="701"/>
    <cellStyle name="Normal 3 2 4 2 3 4" xfId="417"/>
    <cellStyle name="Normal 3 2 4 2 4" xfId="487"/>
    <cellStyle name="Normal 3 2 4 2 4 2" xfId="771"/>
    <cellStyle name="Normal 3 2 4 2 5" xfId="631"/>
    <cellStyle name="Normal 3 2 4 2 6" xfId="347"/>
    <cellStyle name="Normal 3 2 4 3" xfId="221"/>
    <cellStyle name="Normal 3 2 4 3 2" xfId="292"/>
    <cellStyle name="Normal 3 2 4 3 2 2" xfId="574"/>
    <cellStyle name="Normal 3 2 4 3 2 2 2" xfId="858"/>
    <cellStyle name="Normal 3 2 4 3 2 3" xfId="718"/>
    <cellStyle name="Normal 3 2 4 3 2 4" xfId="434"/>
    <cellStyle name="Normal 3 2 4 3 3" xfId="504"/>
    <cellStyle name="Normal 3 2 4 3 3 2" xfId="788"/>
    <cellStyle name="Normal 3 2 4 3 4" xfId="648"/>
    <cellStyle name="Normal 3 2 4 3 5" xfId="364"/>
    <cellStyle name="Normal 3 2 4 4" xfId="258"/>
    <cellStyle name="Normal 3 2 4 4 2" xfId="540"/>
    <cellStyle name="Normal 3 2 4 4 2 2" xfId="824"/>
    <cellStyle name="Normal 3 2 4 4 3" xfId="684"/>
    <cellStyle name="Normal 3 2 4 4 4" xfId="400"/>
    <cellStyle name="Normal 3 2 4 5" xfId="470"/>
    <cellStyle name="Normal 3 2 4 5 2" xfId="754"/>
    <cellStyle name="Normal 3 2 4 6" xfId="614"/>
    <cellStyle name="Normal 3 2 4 7" xfId="330"/>
    <cellStyle name="Normal 3 2 5" xfId="138"/>
    <cellStyle name="Normal 3 2 5 2" xfId="205"/>
    <cellStyle name="Normal 3 2 5 2 2" xfId="239"/>
    <cellStyle name="Normal 3 2 5 2 2 2" xfId="310"/>
    <cellStyle name="Normal 3 2 5 2 2 2 2" xfId="592"/>
    <cellStyle name="Normal 3 2 5 2 2 2 2 2" xfId="876"/>
    <cellStyle name="Normal 3 2 5 2 2 2 3" xfId="736"/>
    <cellStyle name="Normal 3 2 5 2 2 2 4" xfId="452"/>
    <cellStyle name="Normal 3 2 5 2 2 3" xfId="522"/>
    <cellStyle name="Normal 3 2 5 2 2 3 2" xfId="806"/>
    <cellStyle name="Normal 3 2 5 2 2 4" xfId="666"/>
    <cellStyle name="Normal 3 2 5 2 2 5" xfId="382"/>
    <cellStyle name="Normal 3 2 5 2 3" xfId="276"/>
    <cellStyle name="Normal 3 2 5 2 3 2" xfId="558"/>
    <cellStyle name="Normal 3 2 5 2 3 2 2" xfId="842"/>
    <cellStyle name="Normal 3 2 5 2 3 3" xfId="702"/>
    <cellStyle name="Normal 3 2 5 2 3 4" xfId="418"/>
    <cellStyle name="Normal 3 2 5 2 4" xfId="488"/>
    <cellStyle name="Normal 3 2 5 2 4 2" xfId="772"/>
    <cellStyle name="Normal 3 2 5 2 5" xfId="632"/>
    <cellStyle name="Normal 3 2 5 2 6" xfId="348"/>
    <cellStyle name="Normal 3 2 5 3" xfId="222"/>
    <cellStyle name="Normal 3 2 5 3 2" xfId="293"/>
    <cellStyle name="Normal 3 2 5 3 2 2" xfId="575"/>
    <cellStyle name="Normal 3 2 5 3 2 2 2" xfId="859"/>
    <cellStyle name="Normal 3 2 5 3 2 3" xfId="719"/>
    <cellStyle name="Normal 3 2 5 3 2 4" xfId="435"/>
    <cellStyle name="Normal 3 2 5 3 3" xfId="505"/>
    <cellStyle name="Normal 3 2 5 3 3 2" xfId="789"/>
    <cellStyle name="Normal 3 2 5 3 4" xfId="649"/>
    <cellStyle name="Normal 3 2 5 3 5" xfId="365"/>
    <cellStyle name="Normal 3 2 5 4" xfId="259"/>
    <cellStyle name="Normal 3 2 5 4 2" xfId="541"/>
    <cellStyle name="Normal 3 2 5 4 2 2" xfId="825"/>
    <cellStyle name="Normal 3 2 5 4 3" xfId="685"/>
    <cellStyle name="Normal 3 2 5 4 4" xfId="401"/>
    <cellStyle name="Normal 3 2 5 5" xfId="471"/>
    <cellStyle name="Normal 3 2 5 5 2" xfId="755"/>
    <cellStyle name="Normal 3 2 5 6" xfId="615"/>
    <cellStyle name="Normal 3 2 5 7" xfId="331"/>
    <cellStyle name="Normal 3 2 6" xfId="139"/>
    <cellStyle name="Normal 3 2 6 2" xfId="206"/>
    <cellStyle name="Normal 3 2 6 2 2" xfId="240"/>
    <cellStyle name="Normal 3 2 6 2 2 2" xfId="311"/>
    <cellStyle name="Normal 3 2 6 2 2 2 2" xfId="593"/>
    <cellStyle name="Normal 3 2 6 2 2 2 2 2" xfId="877"/>
    <cellStyle name="Normal 3 2 6 2 2 2 3" xfId="737"/>
    <cellStyle name="Normal 3 2 6 2 2 2 4" xfId="453"/>
    <cellStyle name="Normal 3 2 6 2 2 3" xfId="523"/>
    <cellStyle name="Normal 3 2 6 2 2 3 2" xfId="807"/>
    <cellStyle name="Normal 3 2 6 2 2 4" xfId="667"/>
    <cellStyle name="Normal 3 2 6 2 2 5" xfId="383"/>
    <cellStyle name="Normal 3 2 6 2 3" xfId="277"/>
    <cellStyle name="Normal 3 2 6 2 3 2" xfId="559"/>
    <cellStyle name="Normal 3 2 6 2 3 2 2" xfId="843"/>
    <cellStyle name="Normal 3 2 6 2 3 3" xfId="703"/>
    <cellStyle name="Normal 3 2 6 2 3 4" xfId="419"/>
    <cellStyle name="Normal 3 2 6 2 4" xfId="489"/>
    <cellStyle name="Normal 3 2 6 2 4 2" xfId="773"/>
    <cellStyle name="Normal 3 2 6 2 5" xfId="633"/>
    <cellStyle name="Normal 3 2 6 2 6" xfId="349"/>
    <cellStyle name="Normal 3 2 6 3" xfId="223"/>
    <cellStyle name="Normal 3 2 6 3 2" xfId="294"/>
    <cellStyle name="Normal 3 2 6 3 2 2" xfId="576"/>
    <cellStyle name="Normal 3 2 6 3 2 2 2" xfId="860"/>
    <cellStyle name="Normal 3 2 6 3 2 3" xfId="720"/>
    <cellStyle name="Normal 3 2 6 3 2 4" xfId="436"/>
    <cellStyle name="Normal 3 2 6 3 3" xfId="506"/>
    <cellStyle name="Normal 3 2 6 3 3 2" xfId="790"/>
    <cellStyle name="Normal 3 2 6 3 4" xfId="650"/>
    <cellStyle name="Normal 3 2 6 3 5" xfId="366"/>
    <cellStyle name="Normal 3 2 6 4" xfId="260"/>
    <cellStyle name="Normal 3 2 6 4 2" xfId="542"/>
    <cellStyle name="Normal 3 2 6 4 2 2" xfId="826"/>
    <cellStyle name="Normal 3 2 6 4 3" xfId="686"/>
    <cellStyle name="Normal 3 2 6 4 4" xfId="402"/>
    <cellStyle name="Normal 3 2 6 5" xfId="472"/>
    <cellStyle name="Normal 3 2 6 5 2" xfId="756"/>
    <cellStyle name="Normal 3 2 6 6" xfId="616"/>
    <cellStyle name="Normal 3 2 6 7" xfId="332"/>
    <cellStyle name="Normal 3 2 7" xfId="140"/>
    <cellStyle name="Normal 3 2 7 2" xfId="207"/>
    <cellStyle name="Normal 3 2 7 2 2" xfId="241"/>
    <cellStyle name="Normal 3 2 7 2 2 2" xfId="312"/>
    <cellStyle name="Normal 3 2 7 2 2 2 2" xfId="594"/>
    <cellStyle name="Normal 3 2 7 2 2 2 2 2" xfId="878"/>
    <cellStyle name="Normal 3 2 7 2 2 2 3" xfId="738"/>
    <cellStyle name="Normal 3 2 7 2 2 2 4" xfId="454"/>
    <cellStyle name="Normal 3 2 7 2 2 3" xfId="524"/>
    <cellStyle name="Normal 3 2 7 2 2 3 2" xfId="808"/>
    <cellStyle name="Normal 3 2 7 2 2 4" xfId="668"/>
    <cellStyle name="Normal 3 2 7 2 2 5" xfId="384"/>
    <cellStyle name="Normal 3 2 7 2 3" xfId="278"/>
    <cellStyle name="Normal 3 2 7 2 3 2" xfId="560"/>
    <cellStyle name="Normal 3 2 7 2 3 2 2" xfId="844"/>
    <cellStyle name="Normal 3 2 7 2 3 3" xfId="704"/>
    <cellStyle name="Normal 3 2 7 2 3 4" xfId="420"/>
    <cellStyle name="Normal 3 2 7 2 4" xfId="490"/>
    <cellStyle name="Normal 3 2 7 2 4 2" xfId="774"/>
    <cellStyle name="Normal 3 2 7 2 5" xfId="634"/>
    <cellStyle name="Normal 3 2 7 2 6" xfId="350"/>
    <cellStyle name="Normal 3 2 7 3" xfId="224"/>
    <cellStyle name="Normal 3 2 7 3 2" xfId="295"/>
    <cellStyle name="Normal 3 2 7 3 2 2" xfId="577"/>
    <cellStyle name="Normal 3 2 7 3 2 2 2" xfId="861"/>
    <cellStyle name="Normal 3 2 7 3 2 3" xfId="721"/>
    <cellStyle name="Normal 3 2 7 3 2 4" xfId="437"/>
    <cellStyle name="Normal 3 2 7 3 3" xfId="507"/>
    <cellStyle name="Normal 3 2 7 3 3 2" xfId="791"/>
    <cellStyle name="Normal 3 2 7 3 4" xfId="651"/>
    <cellStyle name="Normal 3 2 7 3 5" xfId="367"/>
    <cellStyle name="Normal 3 2 7 4" xfId="261"/>
    <cellStyle name="Normal 3 2 7 4 2" xfId="543"/>
    <cellStyle name="Normal 3 2 7 4 2 2" xfId="827"/>
    <cellStyle name="Normal 3 2 7 4 3" xfId="687"/>
    <cellStyle name="Normal 3 2 7 4 4" xfId="403"/>
    <cellStyle name="Normal 3 2 7 5" xfId="473"/>
    <cellStyle name="Normal 3 2 7 5 2" xfId="757"/>
    <cellStyle name="Normal 3 2 7 6" xfId="617"/>
    <cellStyle name="Normal 3 2 7 7" xfId="333"/>
    <cellStyle name="Normal 3 2 8" xfId="141"/>
    <cellStyle name="Normal 3 2 8 2" xfId="208"/>
    <cellStyle name="Normal 3 2 8 2 2" xfId="242"/>
    <cellStyle name="Normal 3 2 8 2 2 2" xfId="313"/>
    <cellStyle name="Normal 3 2 8 2 2 2 2" xfId="595"/>
    <cellStyle name="Normal 3 2 8 2 2 2 2 2" xfId="879"/>
    <cellStyle name="Normal 3 2 8 2 2 2 3" xfId="739"/>
    <cellStyle name="Normal 3 2 8 2 2 2 4" xfId="455"/>
    <cellStyle name="Normal 3 2 8 2 2 3" xfId="525"/>
    <cellStyle name="Normal 3 2 8 2 2 3 2" xfId="809"/>
    <cellStyle name="Normal 3 2 8 2 2 4" xfId="669"/>
    <cellStyle name="Normal 3 2 8 2 2 5" xfId="385"/>
    <cellStyle name="Normal 3 2 8 2 3" xfId="279"/>
    <cellStyle name="Normal 3 2 8 2 3 2" xfId="561"/>
    <cellStyle name="Normal 3 2 8 2 3 2 2" xfId="845"/>
    <cellStyle name="Normal 3 2 8 2 3 3" xfId="705"/>
    <cellStyle name="Normal 3 2 8 2 3 4" xfId="421"/>
    <cellStyle name="Normal 3 2 8 2 4" xfId="491"/>
    <cellStyle name="Normal 3 2 8 2 4 2" xfId="775"/>
    <cellStyle name="Normal 3 2 8 2 5" xfId="635"/>
    <cellStyle name="Normal 3 2 8 2 6" xfId="351"/>
    <cellStyle name="Normal 3 2 8 3" xfId="225"/>
    <cellStyle name="Normal 3 2 8 3 2" xfId="296"/>
    <cellStyle name="Normal 3 2 8 3 2 2" xfId="578"/>
    <cellStyle name="Normal 3 2 8 3 2 2 2" xfId="862"/>
    <cellStyle name="Normal 3 2 8 3 2 3" xfId="722"/>
    <cellStyle name="Normal 3 2 8 3 2 4" xfId="438"/>
    <cellStyle name="Normal 3 2 8 3 3" xfId="508"/>
    <cellStyle name="Normal 3 2 8 3 3 2" xfId="792"/>
    <cellStyle name="Normal 3 2 8 3 4" xfId="652"/>
    <cellStyle name="Normal 3 2 8 3 5" xfId="368"/>
    <cellStyle name="Normal 3 2 8 4" xfId="262"/>
    <cellStyle name="Normal 3 2 8 4 2" xfId="544"/>
    <cellStyle name="Normal 3 2 8 4 2 2" xfId="828"/>
    <cellStyle name="Normal 3 2 8 4 3" xfId="688"/>
    <cellStyle name="Normal 3 2 8 4 4" xfId="404"/>
    <cellStyle name="Normal 3 2 8 5" xfId="474"/>
    <cellStyle name="Normal 3 2 8 5 2" xfId="758"/>
    <cellStyle name="Normal 3 2 8 6" xfId="618"/>
    <cellStyle name="Normal 3 2 8 7" xfId="334"/>
    <cellStyle name="Normal 3 2 9" xfId="201"/>
    <cellStyle name="Normal 3 2 9 2" xfId="235"/>
    <cellStyle name="Normal 3 2 9 2 2" xfId="306"/>
    <cellStyle name="Normal 3 2 9 2 2 2" xfId="588"/>
    <cellStyle name="Normal 3 2 9 2 2 2 2" xfId="872"/>
    <cellStyle name="Normal 3 2 9 2 2 3" xfId="732"/>
    <cellStyle name="Normal 3 2 9 2 2 4" xfId="448"/>
    <cellStyle name="Normal 3 2 9 2 3" xfId="518"/>
    <cellStyle name="Normal 3 2 9 2 3 2" xfId="802"/>
    <cellStyle name="Normal 3 2 9 2 4" xfId="662"/>
    <cellStyle name="Normal 3 2 9 2 5" xfId="378"/>
    <cellStyle name="Normal 3 2 9 3" xfId="272"/>
    <cellStyle name="Normal 3 2 9 3 2" xfId="554"/>
    <cellStyle name="Normal 3 2 9 3 2 2" xfId="838"/>
    <cellStyle name="Normal 3 2 9 3 3" xfId="698"/>
    <cellStyle name="Normal 3 2 9 3 4" xfId="414"/>
    <cellStyle name="Normal 3 2 9 4" xfId="484"/>
    <cellStyle name="Normal 3 2 9 4 2" xfId="768"/>
    <cellStyle name="Normal 3 2 9 5" xfId="628"/>
    <cellStyle name="Normal 3 2 9 6" xfId="344"/>
    <cellStyle name="Normal 3 3" xfId="142"/>
    <cellStyle name="Normal 3 3 2" xfId="209"/>
    <cellStyle name="Normal 3 3 2 2" xfId="243"/>
    <cellStyle name="Normal 3 3 2 2 2" xfId="314"/>
    <cellStyle name="Normal 3 3 2 2 2 2" xfId="596"/>
    <cellStyle name="Normal 3 3 2 2 2 2 2" xfId="880"/>
    <cellStyle name="Normal 3 3 2 2 2 3" xfId="740"/>
    <cellStyle name="Normal 3 3 2 2 2 4" xfId="456"/>
    <cellStyle name="Normal 3 3 2 2 3" xfId="526"/>
    <cellStyle name="Normal 3 3 2 2 3 2" xfId="810"/>
    <cellStyle name="Normal 3 3 2 2 4" xfId="670"/>
    <cellStyle name="Normal 3 3 2 2 5" xfId="386"/>
    <cellStyle name="Normal 3 3 2 3" xfId="280"/>
    <cellStyle name="Normal 3 3 2 3 2" xfId="562"/>
    <cellStyle name="Normal 3 3 2 3 2 2" xfId="846"/>
    <cellStyle name="Normal 3 3 2 3 3" xfId="706"/>
    <cellStyle name="Normal 3 3 2 3 4" xfId="422"/>
    <cellStyle name="Normal 3 3 2 4" xfId="492"/>
    <cellStyle name="Normal 3 3 2 4 2" xfId="776"/>
    <cellStyle name="Normal 3 3 2 5" xfId="636"/>
    <cellStyle name="Normal 3 3 2 6" xfId="352"/>
    <cellStyle name="Normal 3 3 3" xfId="226"/>
    <cellStyle name="Normal 3 3 3 2" xfId="297"/>
    <cellStyle name="Normal 3 3 3 2 2" xfId="579"/>
    <cellStyle name="Normal 3 3 3 2 2 2" xfId="863"/>
    <cellStyle name="Normal 3 3 3 2 3" xfId="723"/>
    <cellStyle name="Normal 3 3 3 2 4" xfId="439"/>
    <cellStyle name="Normal 3 3 3 3" xfId="509"/>
    <cellStyle name="Normal 3 3 3 3 2" xfId="793"/>
    <cellStyle name="Normal 3 3 3 4" xfId="653"/>
    <cellStyle name="Normal 3 3 3 5" xfId="369"/>
    <cellStyle name="Normal 3 3 4" xfId="263"/>
    <cellStyle name="Normal 3 3 4 2" xfId="545"/>
    <cellStyle name="Normal 3 3 4 2 2" xfId="829"/>
    <cellStyle name="Normal 3 3 4 3" xfId="689"/>
    <cellStyle name="Normal 3 3 4 4" xfId="405"/>
    <cellStyle name="Normal 3 3 5" xfId="475"/>
    <cellStyle name="Normal 3 3 5 2" xfId="759"/>
    <cellStyle name="Normal 3 3 6" xfId="619"/>
    <cellStyle name="Normal 3 3 7" xfId="335"/>
    <cellStyle name="Normal 3 4" xfId="143"/>
    <cellStyle name="Normal 3 4 2" xfId="210"/>
    <cellStyle name="Normal 3 4 2 2" xfId="244"/>
    <cellStyle name="Normal 3 4 2 2 2" xfId="315"/>
    <cellStyle name="Normal 3 4 2 2 2 2" xfId="597"/>
    <cellStyle name="Normal 3 4 2 2 2 2 2" xfId="881"/>
    <cellStyle name="Normal 3 4 2 2 2 3" xfId="741"/>
    <cellStyle name="Normal 3 4 2 2 2 4" xfId="457"/>
    <cellStyle name="Normal 3 4 2 2 3" xfId="527"/>
    <cellStyle name="Normal 3 4 2 2 3 2" xfId="811"/>
    <cellStyle name="Normal 3 4 2 2 4" xfId="671"/>
    <cellStyle name="Normal 3 4 2 2 5" xfId="387"/>
    <cellStyle name="Normal 3 4 2 3" xfId="281"/>
    <cellStyle name="Normal 3 4 2 3 2" xfId="563"/>
    <cellStyle name="Normal 3 4 2 3 2 2" xfId="847"/>
    <cellStyle name="Normal 3 4 2 3 3" xfId="707"/>
    <cellStyle name="Normal 3 4 2 3 4" xfId="423"/>
    <cellStyle name="Normal 3 4 2 4" xfId="493"/>
    <cellStyle name="Normal 3 4 2 4 2" xfId="777"/>
    <cellStyle name="Normal 3 4 2 5" xfId="637"/>
    <cellStyle name="Normal 3 4 2 6" xfId="353"/>
    <cellStyle name="Normal 3 4 3" xfId="227"/>
    <cellStyle name="Normal 3 4 3 2" xfId="298"/>
    <cellStyle name="Normal 3 4 3 2 2" xfId="580"/>
    <cellStyle name="Normal 3 4 3 2 2 2" xfId="864"/>
    <cellStyle name="Normal 3 4 3 2 3" xfId="724"/>
    <cellStyle name="Normal 3 4 3 2 4" xfId="440"/>
    <cellStyle name="Normal 3 4 3 3" xfId="510"/>
    <cellStyle name="Normal 3 4 3 3 2" xfId="794"/>
    <cellStyle name="Normal 3 4 3 4" xfId="654"/>
    <cellStyle name="Normal 3 4 3 5" xfId="370"/>
    <cellStyle name="Normal 3 4 4" xfId="264"/>
    <cellStyle name="Normal 3 4 4 2" xfId="546"/>
    <cellStyle name="Normal 3 4 4 2 2" xfId="830"/>
    <cellStyle name="Normal 3 4 4 3" xfId="690"/>
    <cellStyle name="Normal 3 4 4 4" xfId="406"/>
    <cellStyle name="Normal 3 4 5" xfId="476"/>
    <cellStyle name="Normal 3 4 5 2" xfId="760"/>
    <cellStyle name="Normal 3 4 6" xfId="620"/>
    <cellStyle name="Normal 3 4 7" xfId="336"/>
    <cellStyle name="Normal 3 5" xfId="144"/>
    <cellStyle name="Normal 3 5 2" xfId="211"/>
    <cellStyle name="Normal 3 5 2 2" xfId="245"/>
    <cellStyle name="Normal 3 5 2 2 2" xfId="316"/>
    <cellStyle name="Normal 3 5 2 2 2 2" xfId="598"/>
    <cellStyle name="Normal 3 5 2 2 2 2 2" xfId="882"/>
    <cellStyle name="Normal 3 5 2 2 2 3" xfId="742"/>
    <cellStyle name="Normal 3 5 2 2 2 4" xfId="458"/>
    <cellStyle name="Normal 3 5 2 2 3" xfId="528"/>
    <cellStyle name="Normal 3 5 2 2 3 2" xfId="812"/>
    <cellStyle name="Normal 3 5 2 2 4" xfId="672"/>
    <cellStyle name="Normal 3 5 2 2 5" xfId="388"/>
    <cellStyle name="Normal 3 5 2 3" xfId="282"/>
    <cellStyle name="Normal 3 5 2 3 2" xfId="564"/>
    <cellStyle name="Normal 3 5 2 3 2 2" xfId="848"/>
    <cellStyle name="Normal 3 5 2 3 3" xfId="708"/>
    <cellStyle name="Normal 3 5 2 3 4" xfId="424"/>
    <cellStyle name="Normal 3 5 2 4" xfId="494"/>
    <cellStyle name="Normal 3 5 2 4 2" xfId="778"/>
    <cellStyle name="Normal 3 5 2 5" xfId="638"/>
    <cellStyle name="Normal 3 5 2 6" xfId="354"/>
    <cellStyle name="Normal 3 5 3" xfId="228"/>
    <cellStyle name="Normal 3 5 3 2" xfId="299"/>
    <cellStyle name="Normal 3 5 3 2 2" xfId="581"/>
    <cellStyle name="Normal 3 5 3 2 2 2" xfId="865"/>
    <cellStyle name="Normal 3 5 3 2 3" xfId="725"/>
    <cellStyle name="Normal 3 5 3 2 4" xfId="441"/>
    <cellStyle name="Normal 3 5 3 3" xfId="511"/>
    <cellStyle name="Normal 3 5 3 3 2" xfId="795"/>
    <cellStyle name="Normal 3 5 3 4" xfId="655"/>
    <cellStyle name="Normal 3 5 3 5" xfId="371"/>
    <cellStyle name="Normal 3 5 4" xfId="265"/>
    <cellStyle name="Normal 3 5 4 2" xfId="547"/>
    <cellStyle name="Normal 3 5 4 2 2" xfId="831"/>
    <cellStyle name="Normal 3 5 4 3" xfId="691"/>
    <cellStyle name="Normal 3 5 4 4" xfId="407"/>
    <cellStyle name="Normal 3 5 5" xfId="477"/>
    <cellStyle name="Normal 3 5 5 2" xfId="761"/>
    <cellStyle name="Normal 3 5 6" xfId="621"/>
    <cellStyle name="Normal 3 5 7" xfId="337"/>
    <cellStyle name="Normal 3 6" xfId="145"/>
    <cellStyle name="Normal 3 6 2" xfId="212"/>
    <cellStyle name="Normal 3 6 2 2" xfId="246"/>
    <cellStyle name="Normal 3 6 2 2 2" xfId="317"/>
    <cellStyle name="Normal 3 6 2 2 2 2" xfId="599"/>
    <cellStyle name="Normal 3 6 2 2 2 2 2" xfId="883"/>
    <cellStyle name="Normal 3 6 2 2 2 3" xfId="743"/>
    <cellStyle name="Normal 3 6 2 2 2 4" xfId="459"/>
    <cellStyle name="Normal 3 6 2 2 3" xfId="529"/>
    <cellStyle name="Normal 3 6 2 2 3 2" xfId="813"/>
    <cellStyle name="Normal 3 6 2 2 4" xfId="673"/>
    <cellStyle name="Normal 3 6 2 2 5" xfId="389"/>
    <cellStyle name="Normal 3 6 2 3" xfId="283"/>
    <cellStyle name="Normal 3 6 2 3 2" xfId="565"/>
    <cellStyle name="Normal 3 6 2 3 2 2" xfId="849"/>
    <cellStyle name="Normal 3 6 2 3 3" xfId="709"/>
    <cellStyle name="Normal 3 6 2 3 4" xfId="425"/>
    <cellStyle name="Normal 3 6 2 4" xfId="495"/>
    <cellStyle name="Normal 3 6 2 4 2" xfId="779"/>
    <cellStyle name="Normal 3 6 2 5" xfId="639"/>
    <cellStyle name="Normal 3 6 2 6" xfId="355"/>
    <cellStyle name="Normal 3 6 3" xfId="229"/>
    <cellStyle name="Normal 3 6 3 2" xfId="300"/>
    <cellStyle name="Normal 3 6 3 2 2" xfId="582"/>
    <cellStyle name="Normal 3 6 3 2 2 2" xfId="866"/>
    <cellStyle name="Normal 3 6 3 2 3" xfId="726"/>
    <cellStyle name="Normal 3 6 3 2 4" xfId="442"/>
    <cellStyle name="Normal 3 6 3 3" xfId="512"/>
    <cellStyle name="Normal 3 6 3 3 2" xfId="796"/>
    <cellStyle name="Normal 3 6 3 4" xfId="656"/>
    <cellStyle name="Normal 3 6 3 5" xfId="372"/>
    <cellStyle name="Normal 3 6 4" xfId="266"/>
    <cellStyle name="Normal 3 6 4 2" xfId="548"/>
    <cellStyle name="Normal 3 6 4 2 2" xfId="832"/>
    <cellStyle name="Normal 3 6 4 3" xfId="692"/>
    <cellStyle name="Normal 3 6 4 4" xfId="408"/>
    <cellStyle name="Normal 3 6 5" xfId="478"/>
    <cellStyle name="Normal 3 6 5 2" xfId="762"/>
    <cellStyle name="Normal 3 6 6" xfId="622"/>
    <cellStyle name="Normal 3 6 7" xfId="338"/>
    <cellStyle name="Normal 3 7" xfId="146"/>
    <cellStyle name="Normal 3 7 2" xfId="213"/>
    <cellStyle name="Normal 3 7 2 2" xfId="247"/>
    <cellStyle name="Normal 3 7 2 2 2" xfId="318"/>
    <cellStyle name="Normal 3 7 2 2 2 2" xfId="600"/>
    <cellStyle name="Normal 3 7 2 2 2 2 2" xfId="884"/>
    <cellStyle name="Normal 3 7 2 2 2 3" xfId="744"/>
    <cellStyle name="Normal 3 7 2 2 2 4" xfId="460"/>
    <cellStyle name="Normal 3 7 2 2 3" xfId="530"/>
    <cellStyle name="Normal 3 7 2 2 3 2" xfId="814"/>
    <cellStyle name="Normal 3 7 2 2 4" xfId="674"/>
    <cellStyle name="Normal 3 7 2 2 5" xfId="390"/>
    <cellStyle name="Normal 3 7 2 3" xfId="284"/>
    <cellStyle name="Normal 3 7 2 3 2" xfId="566"/>
    <cellStyle name="Normal 3 7 2 3 2 2" xfId="850"/>
    <cellStyle name="Normal 3 7 2 3 3" xfId="710"/>
    <cellStyle name="Normal 3 7 2 3 4" xfId="426"/>
    <cellStyle name="Normal 3 7 2 4" xfId="496"/>
    <cellStyle name="Normal 3 7 2 4 2" xfId="780"/>
    <cellStyle name="Normal 3 7 2 5" xfId="640"/>
    <cellStyle name="Normal 3 7 2 6" xfId="356"/>
    <cellStyle name="Normal 3 7 3" xfId="230"/>
    <cellStyle name="Normal 3 7 3 2" xfId="301"/>
    <cellStyle name="Normal 3 7 3 2 2" xfId="583"/>
    <cellStyle name="Normal 3 7 3 2 2 2" xfId="867"/>
    <cellStyle name="Normal 3 7 3 2 3" xfId="727"/>
    <cellStyle name="Normal 3 7 3 2 4" xfId="443"/>
    <cellStyle name="Normal 3 7 3 3" xfId="513"/>
    <cellStyle name="Normal 3 7 3 3 2" xfId="797"/>
    <cellStyle name="Normal 3 7 3 4" xfId="657"/>
    <cellStyle name="Normal 3 7 3 5" xfId="373"/>
    <cellStyle name="Normal 3 7 4" xfId="267"/>
    <cellStyle name="Normal 3 7 4 2" xfId="549"/>
    <cellStyle name="Normal 3 7 4 2 2" xfId="833"/>
    <cellStyle name="Normal 3 7 4 3" xfId="693"/>
    <cellStyle name="Normal 3 7 4 4" xfId="409"/>
    <cellStyle name="Normal 3 7 5" xfId="479"/>
    <cellStyle name="Normal 3 7 5 2" xfId="763"/>
    <cellStyle name="Normal 3 7 6" xfId="623"/>
    <cellStyle name="Normal 3 7 7" xfId="339"/>
    <cellStyle name="Normal 3 8" xfId="147"/>
    <cellStyle name="Normal 3 8 2" xfId="214"/>
    <cellStyle name="Normal 3 8 2 2" xfId="248"/>
    <cellStyle name="Normal 3 8 2 2 2" xfId="319"/>
    <cellStyle name="Normal 3 8 2 2 2 2" xfId="601"/>
    <cellStyle name="Normal 3 8 2 2 2 2 2" xfId="885"/>
    <cellStyle name="Normal 3 8 2 2 2 3" xfId="745"/>
    <cellStyle name="Normal 3 8 2 2 2 4" xfId="461"/>
    <cellStyle name="Normal 3 8 2 2 3" xfId="531"/>
    <cellStyle name="Normal 3 8 2 2 3 2" xfId="815"/>
    <cellStyle name="Normal 3 8 2 2 4" xfId="675"/>
    <cellStyle name="Normal 3 8 2 2 5" xfId="391"/>
    <cellStyle name="Normal 3 8 2 3" xfId="285"/>
    <cellStyle name="Normal 3 8 2 3 2" xfId="567"/>
    <cellStyle name="Normal 3 8 2 3 2 2" xfId="851"/>
    <cellStyle name="Normal 3 8 2 3 3" xfId="711"/>
    <cellStyle name="Normal 3 8 2 3 4" xfId="427"/>
    <cellStyle name="Normal 3 8 2 4" xfId="497"/>
    <cellStyle name="Normal 3 8 2 4 2" xfId="781"/>
    <cellStyle name="Normal 3 8 2 5" xfId="641"/>
    <cellStyle name="Normal 3 8 2 6" xfId="357"/>
    <cellStyle name="Normal 3 8 3" xfId="231"/>
    <cellStyle name="Normal 3 8 3 2" xfId="302"/>
    <cellStyle name="Normal 3 8 3 2 2" xfId="584"/>
    <cellStyle name="Normal 3 8 3 2 2 2" xfId="868"/>
    <cellStyle name="Normal 3 8 3 2 3" xfId="728"/>
    <cellStyle name="Normal 3 8 3 2 4" xfId="444"/>
    <cellStyle name="Normal 3 8 3 3" xfId="514"/>
    <cellStyle name="Normal 3 8 3 3 2" xfId="798"/>
    <cellStyle name="Normal 3 8 3 4" xfId="658"/>
    <cellStyle name="Normal 3 8 3 5" xfId="374"/>
    <cellStyle name="Normal 3 8 4" xfId="268"/>
    <cellStyle name="Normal 3 8 4 2" xfId="550"/>
    <cellStyle name="Normal 3 8 4 2 2" xfId="834"/>
    <cellStyle name="Normal 3 8 4 3" xfId="694"/>
    <cellStyle name="Normal 3 8 4 4" xfId="410"/>
    <cellStyle name="Normal 3 8 5" xfId="480"/>
    <cellStyle name="Normal 3 8 5 2" xfId="764"/>
    <cellStyle name="Normal 3 8 6" xfId="624"/>
    <cellStyle name="Normal 3 8 7" xfId="340"/>
    <cellStyle name="Normal 3 9" xfId="148"/>
    <cellStyle name="Normal 3 9 2" xfId="215"/>
    <cellStyle name="Normal 3 9 2 2" xfId="249"/>
    <cellStyle name="Normal 3 9 2 2 2" xfId="320"/>
    <cellStyle name="Normal 3 9 2 2 2 2" xfId="602"/>
    <cellStyle name="Normal 3 9 2 2 2 2 2" xfId="886"/>
    <cellStyle name="Normal 3 9 2 2 2 3" xfId="746"/>
    <cellStyle name="Normal 3 9 2 2 2 4" xfId="462"/>
    <cellStyle name="Normal 3 9 2 2 3" xfId="532"/>
    <cellStyle name="Normal 3 9 2 2 3 2" xfId="816"/>
    <cellStyle name="Normal 3 9 2 2 4" xfId="676"/>
    <cellStyle name="Normal 3 9 2 2 5" xfId="392"/>
    <cellStyle name="Normal 3 9 2 3" xfId="286"/>
    <cellStyle name="Normal 3 9 2 3 2" xfId="568"/>
    <cellStyle name="Normal 3 9 2 3 2 2" xfId="852"/>
    <cellStyle name="Normal 3 9 2 3 3" xfId="712"/>
    <cellStyle name="Normal 3 9 2 3 4" xfId="428"/>
    <cellStyle name="Normal 3 9 2 4" xfId="498"/>
    <cellStyle name="Normal 3 9 2 4 2" xfId="782"/>
    <cellStyle name="Normal 3 9 2 5" xfId="642"/>
    <cellStyle name="Normal 3 9 2 6" xfId="358"/>
    <cellStyle name="Normal 3 9 3" xfId="232"/>
    <cellStyle name="Normal 3 9 3 2" xfId="303"/>
    <cellStyle name="Normal 3 9 3 2 2" xfId="585"/>
    <cellStyle name="Normal 3 9 3 2 2 2" xfId="869"/>
    <cellStyle name="Normal 3 9 3 2 3" xfId="729"/>
    <cellStyle name="Normal 3 9 3 2 4" xfId="445"/>
    <cellStyle name="Normal 3 9 3 3" xfId="515"/>
    <cellStyle name="Normal 3 9 3 3 2" xfId="799"/>
    <cellStyle name="Normal 3 9 3 4" xfId="659"/>
    <cellStyle name="Normal 3 9 3 5" xfId="375"/>
    <cellStyle name="Normal 3 9 4" xfId="269"/>
    <cellStyle name="Normal 3 9 4 2" xfId="551"/>
    <cellStyle name="Normal 3 9 4 2 2" xfId="835"/>
    <cellStyle name="Normal 3 9 4 3" xfId="695"/>
    <cellStyle name="Normal 3 9 4 4" xfId="411"/>
    <cellStyle name="Normal 3 9 5" xfId="481"/>
    <cellStyle name="Normal 3 9 5 2" xfId="765"/>
    <cellStyle name="Normal 3 9 6" xfId="625"/>
    <cellStyle name="Normal 3 9 7" xfId="341"/>
    <cellStyle name="Normal 4" xfId="149"/>
    <cellStyle name="Normal 4 2" xfId="216"/>
    <cellStyle name="Normal 4 2 2" xfId="250"/>
    <cellStyle name="Normal 4 2 2 2" xfId="321"/>
    <cellStyle name="Normal 4 2 2 2 2" xfId="603"/>
    <cellStyle name="Normal 4 2 2 2 2 2" xfId="887"/>
    <cellStyle name="Normal 4 2 2 2 3" xfId="747"/>
    <cellStyle name="Normal 4 2 2 2 4" xfId="463"/>
    <cellStyle name="Normal 4 2 2 3" xfId="533"/>
    <cellStyle name="Normal 4 2 2 3 2" xfId="817"/>
    <cellStyle name="Normal 4 2 2 4" xfId="677"/>
    <cellStyle name="Normal 4 2 2 5" xfId="393"/>
    <cellStyle name="Normal 4 2 3" xfId="287"/>
    <cellStyle name="Normal 4 2 3 2" xfId="569"/>
    <cellStyle name="Normal 4 2 3 2 2" xfId="853"/>
    <cellStyle name="Normal 4 2 3 3" xfId="713"/>
    <cellStyle name="Normal 4 2 3 4" xfId="429"/>
    <cellStyle name="Normal 4 2 4" xfId="499"/>
    <cellStyle name="Normal 4 2 4 2" xfId="783"/>
    <cellStyle name="Normal 4 2 5" xfId="643"/>
    <cellStyle name="Normal 4 2 6" xfId="359"/>
    <cellStyle name="Normal 4 3" xfId="233"/>
    <cellStyle name="Normal 4 3 2" xfId="304"/>
    <cellStyle name="Normal 4 3 2 2" xfId="586"/>
    <cellStyle name="Normal 4 3 2 2 2" xfId="870"/>
    <cellStyle name="Normal 4 3 2 3" xfId="730"/>
    <cellStyle name="Normal 4 3 2 4" xfId="446"/>
    <cellStyle name="Normal 4 3 3" xfId="516"/>
    <cellStyle name="Normal 4 3 3 2" xfId="800"/>
    <cellStyle name="Normal 4 3 4" xfId="660"/>
    <cellStyle name="Normal 4 3 5" xfId="376"/>
    <cellStyle name="Normal 4 4" xfId="270"/>
    <cellStyle name="Normal 4 4 2" xfId="552"/>
    <cellStyle name="Normal 4 4 2 2" xfId="836"/>
    <cellStyle name="Normal 4 4 3" xfId="696"/>
    <cellStyle name="Normal 4 4 4" xfId="412"/>
    <cellStyle name="Normal 4 5" xfId="482"/>
    <cellStyle name="Normal 4 5 2" xfId="766"/>
    <cellStyle name="Normal 4 6" xfId="626"/>
    <cellStyle name="Normal 4 7" xfId="342"/>
    <cellStyle name="Normal 5" xfId="150"/>
    <cellStyle name="Normal 6" xfId="253"/>
    <cellStyle name="Normal 7" xfId="607"/>
    <cellStyle name="Normal 7 2" xfId="609"/>
    <cellStyle name="Normal 8" xfId="890"/>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Percent 5" xfId="893"/>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5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815613\AppData\Local\Microsoft\Windows\INetCache\Content.Outlook\RS28GYAW\2018%20ALIC%20Dental%20Allo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Allocation Summary"/>
      <sheetName val="Pt 1 Summary of Data"/>
      <sheetName val="Pt 2 Premium and Claims"/>
      <sheetName val="SG 12-31 FIT and SIT Alloca"/>
      <sheetName val="SG 3-31 FIT and SIT Alloca"/>
      <sheetName val="SG Non-Income Tax Alloc"/>
      <sheetName val="Non-Income Tax Allocation"/>
      <sheetName val="LG 12-31 FIT and SIT Alloca"/>
      <sheetName val="LG 3-31 FIT and SIT Alloca"/>
      <sheetName val="LG Non-Income Tax Alloc"/>
      <sheetName val="GT Pt1"/>
      <sheetName val="CA Pt1"/>
      <sheetName val="GT Pt2"/>
      <sheetName val="CA Pt2"/>
      <sheetName val="SCHE - HIF"/>
    </sheetNames>
    <sheetDataSet>
      <sheetData sheetId="0"/>
      <sheetData sheetId="1"/>
      <sheetData sheetId="2"/>
      <sheetData sheetId="3">
        <row r="19">
          <cell r="J19">
            <v>0</v>
          </cell>
        </row>
        <row r="20">
          <cell r="J20">
            <v>88383.485482074466</v>
          </cell>
        </row>
        <row r="21">
          <cell r="J21">
            <v>127.96431142330314</v>
          </cell>
        </row>
        <row r="22">
          <cell r="J22">
            <v>12578.505871413294</v>
          </cell>
        </row>
        <row r="23">
          <cell r="J23">
            <v>73928.06191564964</v>
          </cell>
        </row>
        <row r="24">
          <cell r="J24">
            <v>197.1943245561711</v>
          </cell>
        </row>
        <row r="40">
          <cell r="J40">
            <v>48796</v>
          </cell>
        </row>
        <row r="41">
          <cell r="J41">
            <v>96474</v>
          </cell>
        </row>
        <row r="42">
          <cell r="J42">
            <v>32</v>
          </cell>
        </row>
        <row r="44">
          <cell r="J44">
            <v>38591</v>
          </cell>
        </row>
        <row r="45">
          <cell r="J45">
            <v>493691</v>
          </cell>
        </row>
        <row r="51">
          <cell r="H51">
            <v>0</v>
          </cell>
          <cell r="J51">
            <v>459672</v>
          </cell>
        </row>
      </sheetData>
      <sheetData sheetId="4">
        <row r="19">
          <cell r="J19">
            <v>0</v>
          </cell>
        </row>
        <row r="20">
          <cell r="J20">
            <v>88383.491272525149</v>
          </cell>
        </row>
        <row r="21">
          <cell r="J21">
            <v>116.55567485482493</v>
          </cell>
        </row>
        <row r="22">
          <cell r="J22">
            <v>11457.071305280891</v>
          </cell>
        </row>
        <row r="23">
          <cell r="J23">
            <v>67337.018043912685</v>
          </cell>
        </row>
        <row r="24">
          <cell r="J24">
            <v>179.61349786156347</v>
          </cell>
        </row>
        <row r="40">
          <cell r="J40">
            <v>44446</v>
          </cell>
        </row>
        <row r="41">
          <cell r="J41">
            <v>87873</v>
          </cell>
        </row>
        <row r="42">
          <cell r="J42">
            <v>29</v>
          </cell>
        </row>
        <row r="44">
          <cell r="J44">
            <v>35150</v>
          </cell>
        </row>
        <row r="45">
          <cell r="J45">
            <v>449676</v>
          </cell>
        </row>
        <row r="51">
          <cell r="H51">
            <v>0</v>
          </cell>
          <cell r="J51">
            <v>393336</v>
          </cell>
        </row>
      </sheetData>
      <sheetData sheetId="5"/>
      <sheetData sheetId="6"/>
      <sheetData sheetId="7">
        <row r="19">
          <cell r="J19">
            <v>0</v>
          </cell>
        </row>
        <row r="20">
          <cell r="J20">
            <v>1646821.5145179257</v>
          </cell>
        </row>
        <row r="21">
          <cell r="J21">
            <v>2384.3185182497441</v>
          </cell>
        </row>
        <row r="22">
          <cell r="J22">
            <v>234371.31921816649</v>
          </cell>
        </row>
        <row r="23">
          <cell r="J23">
            <v>1377478.1818713988</v>
          </cell>
        </row>
        <row r="24">
          <cell r="J24">
            <v>3674.2594439296704</v>
          </cell>
        </row>
        <row r="40">
          <cell r="J40">
            <v>909205</v>
          </cell>
        </row>
        <row r="41">
          <cell r="J41">
            <v>1797565</v>
          </cell>
        </row>
        <row r="42">
          <cell r="J42">
            <v>597</v>
          </cell>
        </row>
        <row r="44">
          <cell r="J44">
            <v>719055</v>
          </cell>
        </row>
        <row r="45">
          <cell r="J45">
            <v>9198796</v>
          </cell>
        </row>
        <row r="51">
          <cell r="H51">
            <v>0</v>
          </cell>
          <cell r="J51">
            <v>1126321</v>
          </cell>
        </row>
      </sheetData>
      <sheetData sheetId="8">
        <row r="19">
          <cell r="J19">
            <v>0</v>
          </cell>
        </row>
        <row r="20">
          <cell r="J20">
            <v>1646821.5087274748</v>
          </cell>
        </row>
        <row r="21">
          <cell r="J21">
            <v>2171.7448536097845</v>
          </cell>
        </row>
        <row r="22">
          <cell r="J22">
            <v>213475.9691081151</v>
          </cell>
        </row>
        <row r="23">
          <cell r="J23">
            <v>1254669.2606468392</v>
          </cell>
        </row>
        <row r="24">
          <cell r="J24">
            <v>3346.6812328576639</v>
          </cell>
        </row>
        <row r="40">
          <cell r="J40">
            <v>828145</v>
          </cell>
        </row>
        <row r="41">
          <cell r="J41">
            <v>1637304</v>
          </cell>
        </row>
        <row r="42">
          <cell r="J42">
            <v>544</v>
          </cell>
        </row>
        <row r="44">
          <cell r="J44">
            <v>654948</v>
          </cell>
        </row>
        <row r="45">
          <cell r="J45">
            <v>8378678</v>
          </cell>
        </row>
        <row r="51">
          <cell r="H51">
            <v>0</v>
          </cell>
          <cell r="J51">
            <v>368644</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2"/>
  <sheetViews>
    <sheetView zoomScaleNormal="100" workbookViewId="0">
      <selection activeCell="C7" sqref="C7"/>
    </sheetView>
  </sheetViews>
  <sheetFormatPr defaultColWidth="9.140625" defaultRowHeight="12.75" x14ac:dyDescent="0.2"/>
  <cols>
    <col min="1" max="1" width="2.42578125" style="170" bestFit="1" customWidth="1"/>
    <col min="2" max="2" width="52.140625" style="170" bestFit="1" customWidth="1"/>
    <col min="3" max="3" width="27" style="170" bestFit="1" customWidth="1"/>
    <col min="4" max="16384" width="9.140625" style="170"/>
  </cols>
  <sheetData>
    <row r="1" spans="1:3" x14ac:dyDescent="0.2">
      <c r="A1" s="172"/>
      <c r="B1" s="312" t="s">
        <v>144</v>
      </c>
      <c r="C1" s="313"/>
    </row>
    <row r="2" spans="1:3" x14ac:dyDescent="0.2">
      <c r="A2" s="172"/>
      <c r="B2" s="312" t="s">
        <v>145</v>
      </c>
      <c r="C2" s="314"/>
    </row>
    <row r="3" spans="1:3" x14ac:dyDescent="0.2">
      <c r="A3" s="172"/>
      <c r="B3" s="315" t="s">
        <v>150</v>
      </c>
      <c r="C3" s="316"/>
    </row>
    <row r="4" spans="1:3" ht="13.5" thickBot="1" x14ac:dyDescent="0.25">
      <c r="B4" s="172"/>
      <c r="C4" s="172"/>
    </row>
    <row r="5" spans="1:3" x14ac:dyDescent="0.2">
      <c r="A5" s="174"/>
      <c r="B5" s="173"/>
      <c r="C5" s="171"/>
    </row>
    <row r="6" spans="1:3" x14ac:dyDescent="0.2">
      <c r="A6" s="175" t="s">
        <v>0</v>
      </c>
      <c r="B6" s="84" t="s">
        <v>86</v>
      </c>
      <c r="C6" s="64" t="s">
        <v>176</v>
      </c>
    </row>
    <row r="7" spans="1:3" x14ac:dyDescent="0.2">
      <c r="A7" s="175" t="s">
        <v>1</v>
      </c>
      <c r="B7" s="84" t="s">
        <v>136</v>
      </c>
      <c r="C7" s="65">
        <v>0</v>
      </c>
    </row>
    <row r="8" spans="1:3" x14ac:dyDescent="0.2">
      <c r="A8" s="175" t="s">
        <v>2</v>
      </c>
      <c r="B8" s="84" t="s">
        <v>89</v>
      </c>
      <c r="C8" s="64" t="s">
        <v>158</v>
      </c>
    </row>
    <row r="9" spans="1:3" x14ac:dyDescent="0.2">
      <c r="A9" s="175" t="s">
        <v>3</v>
      </c>
      <c r="B9" s="84" t="s">
        <v>90</v>
      </c>
      <c r="C9" s="64" t="s">
        <v>159</v>
      </c>
    </row>
    <row r="10" spans="1:3" ht="13.5" thickBot="1" x14ac:dyDescent="0.25">
      <c r="A10" s="176" t="s">
        <v>4</v>
      </c>
      <c r="B10" s="85" t="s">
        <v>87</v>
      </c>
      <c r="C10" s="133" t="s">
        <v>160</v>
      </c>
    </row>
    <row r="11" spans="1:3" x14ac:dyDescent="0.2">
      <c r="A11" s="172"/>
      <c r="B11" s="172"/>
    </row>
    <row r="12" spans="1:3" x14ac:dyDescent="0.2">
      <c r="A12" s="172"/>
      <c r="B12" s="172"/>
    </row>
    <row r="13" spans="1:3" x14ac:dyDescent="0.2">
      <c r="A13" s="172"/>
      <c r="B13" s="172"/>
    </row>
    <row r="14" spans="1:3" x14ac:dyDescent="0.2">
      <c r="A14" s="172"/>
      <c r="B14" s="1" t="s">
        <v>103</v>
      </c>
    </row>
    <row r="15" spans="1:3" x14ac:dyDescent="0.2">
      <c r="A15" s="172"/>
      <c r="B15" s="1" t="s">
        <v>143</v>
      </c>
    </row>
    <row r="16" spans="1:3" x14ac:dyDescent="0.2">
      <c r="A16" s="172"/>
      <c r="B16" s="172"/>
    </row>
    <row r="17" spans="1:2" x14ac:dyDescent="0.2">
      <c r="A17" s="172"/>
      <c r="B17" s="172"/>
    </row>
    <row r="18" spans="1:2" x14ac:dyDescent="0.2">
      <c r="A18" s="172"/>
      <c r="B18" s="172"/>
    </row>
    <row r="19" spans="1:2" x14ac:dyDescent="0.2">
      <c r="A19" s="172"/>
      <c r="B19" s="2" t="s">
        <v>152</v>
      </c>
    </row>
    <row r="20" spans="1:2" x14ac:dyDescent="0.2">
      <c r="A20" s="172"/>
      <c r="B20" s="2" t="s">
        <v>151</v>
      </c>
    </row>
    <row r="21" spans="1:2" ht="25.5" x14ac:dyDescent="0.2">
      <c r="A21" s="172"/>
      <c r="B21" s="190" t="s">
        <v>153</v>
      </c>
    </row>
    <row r="22" spans="1:2" ht="25.5" x14ac:dyDescent="0.2">
      <c r="A22" s="172"/>
      <c r="B22" s="304" t="s">
        <v>155</v>
      </c>
    </row>
  </sheetData>
  <sheetProtection algorithmName="SHA-1" hashValue="WAC2KwiMaQdBBlBEj1TbGHJN8g4=" saltValue="OgBLdvBtRaSh7OZxIzyeAQ==" spinCount="100000" sheet="1" objects="1" scenarios="1" formatCells="0" formatColumns="0" formatRows="0"/>
  <mergeCells count="3">
    <mergeCell ref="B1:C1"/>
    <mergeCell ref="B2:C2"/>
    <mergeCell ref="B3:C3"/>
  </mergeCells>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orientation="portrait" r:id="rId1"/>
  <headerFooter>
    <oddFooter>&amp;L&amp;1#&amp;"Calibri"&amp;8&amp;K414141Proprietary</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topLeftCell="A19" zoomScale="80" zoomScaleNormal="80" workbookViewId="0">
      <selection activeCell="B28" sqref="B28"/>
    </sheetView>
  </sheetViews>
  <sheetFormatPr defaultColWidth="9.28515625" defaultRowHeight="12.75" x14ac:dyDescent="0.2"/>
  <cols>
    <col min="1" max="1" width="1.7109375" style="147" customWidth="1"/>
    <col min="2" max="2" width="3.5703125" style="148" customWidth="1"/>
    <col min="3" max="3" width="5.42578125" style="148" customWidth="1"/>
    <col min="4" max="4" width="84" style="148" customWidth="1"/>
    <col min="5" max="5" width="27.140625" style="148" customWidth="1"/>
    <col min="6" max="6" width="25.28515625" style="148" customWidth="1"/>
    <col min="7" max="15" width="19.42578125" style="148" customWidth="1"/>
    <col min="16" max="16" width="21.1406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A3" s="162"/>
      <c r="B3" s="1" t="s">
        <v>59</v>
      </c>
      <c r="C3" s="2"/>
      <c r="D3" s="2"/>
    </row>
    <row r="4" spans="1:16" x14ac:dyDescent="0.2">
      <c r="B4" s="2"/>
      <c r="C4" s="2"/>
      <c r="D4" s="2"/>
    </row>
    <row r="5" spans="1:16" s="137" customFormat="1" x14ac:dyDescent="0.2">
      <c r="A5" s="149"/>
      <c r="B5" s="60" t="s">
        <v>88</v>
      </c>
      <c r="C5" s="3"/>
      <c r="D5" s="3"/>
      <c r="E5" s="163"/>
      <c r="F5" s="163"/>
      <c r="G5" s="148"/>
      <c r="H5" s="50" t="s">
        <v>63</v>
      </c>
      <c r="I5" s="148"/>
      <c r="J5" s="148"/>
      <c r="K5" s="163"/>
      <c r="L5" s="163"/>
      <c r="M5" s="148"/>
      <c r="N5" s="135"/>
      <c r="O5" s="148"/>
      <c r="P5" s="148"/>
    </row>
    <row r="6" spans="1:16" s="137" customFormat="1" x14ac:dyDescent="0.2">
      <c r="A6" s="149"/>
      <c r="B6" s="333">
        <f>'Cover Page'!C7</f>
        <v>0</v>
      </c>
      <c r="C6" s="334"/>
      <c r="D6" s="334"/>
      <c r="E6" s="330" t="s">
        <v>106</v>
      </c>
      <c r="F6" s="331"/>
      <c r="G6" s="148"/>
      <c r="H6" s="52" t="str">
        <f>'Cover Page'!C10</f>
        <v>NO</v>
      </c>
      <c r="I6" s="148"/>
      <c r="J6" s="148"/>
      <c r="K6" s="164"/>
      <c r="L6" s="164"/>
      <c r="M6" s="148"/>
      <c r="N6" s="136"/>
      <c r="O6" s="148"/>
      <c r="P6" s="148"/>
    </row>
    <row r="7" spans="1:16" s="137" customFormat="1" x14ac:dyDescent="0.2">
      <c r="A7" s="149"/>
      <c r="B7" s="60" t="s">
        <v>89</v>
      </c>
      <c r="C7" s="3"/>
      <c r="D7" s="3"/>
      <c r="E7" s="331"/>
      <c r="F7" s="331"/>
      <c r="G7" s="148"/>
      <c r="H7" s="147"/>
      <c r="K7" s="164"/>
      <c r="L7" s="164"/>
      <c r="M7" s="148"/>
      <c r="N7" s="147"/>
    </row>
    <row r="8" spans="1:16" s="137" customFormat="1" x14ac:dyDescent="0.2">
      <c r="A8" s="149"/>
      <c r="B8" s="335" t="str">
        <f>'Cover Page'!C8</f>
        <v>Aetna Life Insurance Company</v>
      </c>
      <c r="C8" s="334"/>
      <c r="D8" s="334"/>
      <c r="E8" s="331"/>
      <c r="F8" s="331"/>
      <c r="G8" s="148"/>
      <c r="H8" s="165"/>
      <c r="K8" s="326"/>
      <c r="L8" s="326"/>
      <c r="M8" s="148"/>
      <c r="N8" s="165"/>
    </row>
    <row r="9" spans="1:16" s="137" customFormat="1" x14ac:dyDescent="0.2">
      <c r="A9" s="149"/>
      <c r="B9" s="61" t="s">
        <v>91</v>
      </c>
      <c r="C9" s="3"/>
      <c r="D9" s="3"/>
      <c r="E9" s="331"/>
      <c r="F9" s="331"/>
      <c r="H9" s="149"/>
      <c r="I9" s="148"/>
      <c r="J9" s="148"/>
      <c r="K9" s="166"/>
      <c r="L9" s="166"/>
      <c r="N9" s="149"/>
      <c r="O9" s="148"/>
      <c r="P9" s="148"/>
    </row>
    <row r="10" spans="1:16" s="137" customFormat="1" x14ac:dyDescent="0.2">
      <c r="A10" s="149"/>
      <c r="B10" s="336" t="str">
        <f>'Cover Page'!C9</f>
        <v>0</v>
      </c>
      <c r="C10" s="334"/>
      <c r="D10" s="334"/>
      <c r="E10" s="331"/>
      <c r="F10" s="331"/>
      <c r="G10" s="148"/>
      <c r="H10" s="136"/>
      <c r="K10" s="326"/>
      <c r="L10" s="326"/>
      <c r="M10" s="148"/>
      <c r="N10" s="136"/>
    </row>
    <row r="11" spans="1:16" s="137" customFormat="1" x14ac:dyDescent="0.2">
      <c r="A11" s="149"/>
      <c r="B11" s="61" t="s">
        <v>86</v>
      </c>
      <c r="C11" s="3"/>
      <c r="D11" s="3"/>
      <c r="E11" s="331"/>
      <c r="F11" s="331"/>
      <c r="H11" s="167"/>
      <c r="I11" s="148"/>
      <c r="J11" s="148"/>
      <c r="K11" s="166"/>
      <c r="L11" s="166"/>
      <c r="N11" s="167"/>
      <c r="O11" s="148"/>
      <c r="P11" s="148"/>
    </row>
    <row r="12" spans="1:16" s="137" customFormat="1" x14ac:dyDescent="0.2">
      <c r="A12" s="149"/>
      <c r="B12" s="336" t="str">
        <f>'Cover Page'!C6</f>
        <v>2018</v>
      </c>
      <c r="C12" s="337"/>
      <c r="D12" s="337"/>
      <c r="E12" s="168"/>
      <c r="F12" s="168"/>
      <c r="G12" s="153"/>
      <c r="H12" s="153"/>
      <c r="I12" s="148"/>
      <c r="J12" s="148"/>
      <c r="K12" s="168"/>
      <c r="L12" s="168"/>
      <c r="M12" s="153"/>
      <c r="N12" s="153"/>
      <c r="O12" s="148"/>
      <c r="P12" s="148"/>
    </row>
    <row r="13" spans="1:16" s="137" customFormat="1" ht="13.5" thickBot="1" x14ac:dyDescent="0.25">
      <c r="A13" s="149"/>
      <c r="B13" s="2"/>
      <c r="C13" s="2"/>
      <c r="D13" s="9"/>
      <c r="G13" s="153"/>
      <c r="H13" s="153"/>
      <c r="I13" s="148"/>
      <c r="J13" s="148"/>
      <c r="M13" s="153"/>
      <c r="N13" s="153"/>
      <c r="O13" s="148"/>
      <c r="P13" s="148"/>
    </row>
    <row r="14" spans="1:16" ht="13.7" customHeight="1" thickBot="1" x14ac:dyDescent="0.25">
      <c r="B14" s="2"/>
      <c r="C14" s="2"/>
      <c r="D14" s="9"/>
      <c r="E14" s="322" t="s">
        <v>33</v>
      </c>
      <c r="F14" s="323"/>
      <c r="G14" s="323"/>
      <c r="H14" s="323"/>
      <c r="I14" s="323"/>
      <c r="J14" s="323"/>
      <c r="K14" s="322" t="s">
        <v>33</v>
      </c>
      <c r="L14" s="323"/>
      <c r="M14" s="323"/>
      <c r="N14" s="323"/>
      <c r="O14" s="323"/>
      <c r="P14" s="327"/>
    </row>
    <row r="15" spans="1:16" ht="13.7" customHeight="1" thickBot="1" x14ac:dyDescent="0.25">
      <c r="B15" s="2"/>
      <c r="C15" s="2"/>
      <c r="D15" s="9"/>
      <c r="E15" s="319" t="s">
        <v>107</v>
      </c>
      <c r="F15" s="320"/>
      <c r="G15" s="320"/>
      <c r="H15" s="320"/>
      <c r="I15" s="320"/>
      <c r="J15" s="321"/>
      <c r="K15" s="319" t="s">
        <v>108</v>
      </c>
      <c r="L15" s="320"/>
      <c r="M15" s="320"/>
      <c r="N15" s="320"/>
      <c r="O15" s="320"/>
      <c r="P15" s="321"/>
    </row>
    <row r="16" spans="1:16" ht="13.7" customHeight="1" thickBot="1" x14ac:dyDescent="0.25">
      <c r="B16" s="2"/>
      <c r="C16" s="2"/>
      <c r="D16" s="9"/>
      <c r="E16" s="317" t="s">
        <v>8</v>
      </c>
      <c r="F16" s="318"/>
      <c r="G16" s="317" t="s">
        <v>9</v>
      </c>
      <c r="H16" s="318"/>
      <c r="I16" s="324" t="s">
        <v>10</v>
      </c>
      <c r="J16" s="325"/>
      <c r="K16" s="317" t="s">
        <v>8</v>
      </c>
      <c r="L16" s="318"/>
      <c r="M16" s="317" t="s">
        <v>9</v>
      </c>
      <c r="N16" s="318"/>
      <c r="O16" s="324" t="s">
        <v>10</v>
      </c>
      <c r="P16" s="325"/>
    </row>
    <row r="17" spans="2:16" ht="13.7" customHeight="1" x14ac:dyDescent="0.2">
      <c r="B17" s="2"/>
      <c r="C17" s="2"/>
      <c r="D17" s="9"/>
      <c r="E17" s="193" t="s">
        <v>154</v>
      </c>
      <c r="F17" s="198" t="s">
        <v>154</v>
      </c>
      <c r="G17" s="193" t="s">
        <v>154</v>
      </c>
      <c r="H17" s="194" t="s">
        <v>154</v>
      </c>
      <c r="I17" s="193" t="s">
        <v>154</v>
      </c>
      <c r="J17" s="194" t="s">
        <v>154</v>
      </c>
      <c r="K17" s="193" t="s">
        <v>154</v>
      </c>
      <c r="L17" s="194" t="s">
        <v>154</v>
      </c>
      <c r="M17" s="193" t="s">
        <v>154</v>
      </c>
      <c r="N17" s="194" t="s">
        <v>154</v>
      </c>
      <c r="O17" s="193" t="s">
        <v>154</v>
      </c>
      <c r="P17" s="194" t="s">
        <v>154</v>
      </c>
    </row>
    <row r="18" spans="2:16" ht="21" customHeight="1" thickBot="1" x14ac:dyDescent="0.25">
      <c r="B18" s="338" t="s">
        <v>156</v>
      </c>
      <c r="C18" s="339"/>
      <c r="D18" s="340"/>
      <c r="E18" s="192" t="str">
        <f>"12/31/"&amp;""&amp;'Cover Page'!C$6</f>
        <v>12/31/2018</v>
      </c>
      <c r="F18" s="199">
        <f>DATE(YEAR(E18)+0,MONTH(E18)+3,DAY(E18)+0)</f>
        <v>43555</v>
      </c>
      <c r="G18" s="192" t="str">
        <f>"12/31/"&amp;""&amp;'Cover Page'!C$6</f>
        <v>12/31/2018</v>
      </c>
      <c r="H18" s="195">
        <f>DATE(YEAR(G18)+0,MONTH(G18)+3,DAY(G18)+0)</f>
        <v>43555</v>
      </c>
      <c r="I18" s="192" t="str">
        <f>"12/31/"&amp;""&amp;'Cover Page'!C$6</f>
        <v>12/31/2018</v>
      </c>
      <c r="J18" s="195">
        <f>DATE(YEAR(I18)+0,MONTH(I18)+3,DAY(I18)+0)</f>
        <v>43555</v>
      </c>
      <c r="K18" s="192" t="str">
        <f>"12/31/"&amp;""&amp;'Cover Page'!C$6</f>
        <v>12/31/2018</v>
      </c>
      <c r="L18" s="195">
        <f>DATE(YEAR(K18)+0,MONTH(K18)+3,DAY(K18)+0)</f>
        <v>43555</v>
      </c>
      <c r="M18" s="192" t="str">
        <f>"12/31/"&amp;""&amp;'Cover Page'!C$6</f>
        <v>12/31/2018</v>
      </c>
      <c r="N18" s="195">
        <f>DATE(YEAR(M18)+0,MONTH(M18)+3,DAY(M18)+0)</f>
        <v>43555</v>
      </c>
      <c r="O18" s="192" t="str">
        <f>"12/31/"&amp;""&amp;'Cover Page'!C$6</f>
        <v>12/31/2018</v>
      </c>
      <c r="P18" s="195">
        <f>DATE(YEAR(O18)+0,MONTH(O18)+3,DAY(O18)+0)</f>
        <v>43555</v>
      </c>
    </row>
    <row r="19" spans="2:16" s="147" customFormat="1" ht="20.25" customHeight="1" thickBot="1" x14ac:dyDescent="0.25">
      <c r="B19" s="341"/>
      <c r="C19" s="342"/>
      <c r="D19" s="343"/>
      <c r="E19" s="34">
        <v>1</v>
      </c>
      <c r="F19" s="35">
        <v>2</v>
      </c>
      <c r="G19" s="200">
        <v>3</v>
      </c>
      <c r="H19" s="201">
        <v>4</v>
      </c>
      <c r="I19" s="200">
        <v>5</v>
      </c>
      <c r="J19" s="201">
        <v>6</v>
      </c>
      <c r="K19" s="200">
        <v>7</v>
      </c>
      <c r="L19" s="201">
        <v>8</v>
      </c>
      <c r="M19" s="200">
        <v>9</v>
      </c>
      <c r="N19" s="201">
        <v>10</v>
      </c>
      <c r="O19" s="200">
        <v>11</v>
      </c>
      <c r="P19" s="202">
        <v>12</v>
      </c>
    </row>
    <row r="20" spans="2:16" x14ac:dyDescent="0.2">
      <c r="B20" s="10" t="s">
        <v>0</v>
      </c>
      <c r="C20" s="11" t="s">
        <v>32</v>
      </c>
      <c r="D20" s="12"/>
      <c r="E20" s="204"/>
      <c r="F20" s="205"/>
      <c r="G20" s="206"/>
      <c r="H20" s="207"/>
      <c r="I20" s="208"/>
      <c r="J20" s="206"/>
      <c r="K20" s="204"/>
      <c r="L20" s="205"/>
      <c r="M20" s="208"/>
      <c r="N20" s="207"/>
      <c r="O20" s="208"/>
      <c r="P20" s="209"/>
    </row>
    <row r="21" spans="2:16" x14ac:dyDescent="0.2">
      <c r="B21" s="13"/>
      <c r="C21" s="14">
        <v>1.1000000000000001</v>
      </c>
      <c r="D21" s="15" t="s">
        <v>38</v>
      </c>
      <c r="E21" s="71">
        <f>'Pt 2 Premium and Claims'!E22+'Pt 2 Premium and Claims'!E23-'Pt 2 Premium and Claims'!E24-'Pt 2 Premium and Claims'!E25</f>
        <v>0</v>
      </c>
      <c r="F21" s="72">
        <f>'Pt 2 Premium and Claims'!F22+'Pt 2 Premium and Claims'!F23-'Pt 2 Premium and Claims'!F24-'Pt 2 Premium and Claims'!F25</f>
        <v>0</v>
      </c>
      <c r="G21" s="73">
        <f>'Pt 2 Premium and Claims'!G22+'Pt 2 Premium and Claims'!G23-'Pt 2 Premium and Claims'!G24-'Pt 2 Premium and Claims'!G25</f>
        <v>0</v>
      </c>
      <c r="H21" s="72">
        <f>'Pt 2 Premium and Claims'!H22+'Pt 2 Premium and Claims'!H23-'Pt 2 Premium and Claims'!H24-'Pt 2 Premium and Claims'!H25</f>
        <v>0</v>
      </c>
      <c r="I21" s="71">
        <f>'Pt 2 Premium and Claims'!I22+'Pt 2 Premium and Claims'!I23-'Pt 2 Premium and Claims'!I24-'Pt 2 Premium and Claims'!I25</f>
        <v>0</v>
      </c>
      <c r="J21" s="72">
        <f>'Pt 2 Premium and Claims'!J22+'Pt 2 Premium and Claims'!J23-'Pt 2 Premium and Claims'!J24-'Pt 2 Premium and Claims'!J25</f>
        <v>0</v>
      </c>
      <c r="K21" s="71">
        <f>'Pt 2 Premium and Claims'!K22+'Pt 2 Premium and Claims'!K23-'Pt 2 Premium and Claims'!K24-'Pt 2 Premium and Claims'!K25</f>
        <v>0</v>
      </c>
      <c r="L21" s="72">
        <f>'Pt 2 Premium and Claims'!L22+'Pt 2 Premium and Claims'!L23-'Pt 2 Premium and Claims'!L24-'Pt 2 Premium and Claims'!L25</f>
        <v>0</v>
      </c>
      <c r="M21" s="71">
        <f>'Pt 2 Premium and Claims'!M22+'Pt 2 Premium and Claims'!M23-'Pt 2 Premium and Claims'!M24-'Pt 2 Premium and Claims'!M25</f>
        <v>7228208</v>
      </c>
      <c r="N21" s="72">
        <f>'Pt 2 Premium and Claims'!N22+'Pt 2 Premium and Claims'!N23-'Pt 2 Premium and Claims'!N24-'Pt 2 Premium and Claims'!N25</f>
        <v>6582913</v>
      </c>
      <c r="O21" s="71">
        <f>'Pt 2 Premium and Claims'!O22+'Pt 2 Premium and Claims'!O23-'Pt 2 Premium and Claims'!O24-'Pt 2 Premium and Claims'!O25</f>
        <v>134677341</v>
      </c>
      <c r="P21" s="72">
        <f>'Pt 2 Premium and Claims'!P22+'Pt 2 Premium and Claims'!P23-'Pt 2 Premium and Claims'!P24-'Pt 2 Premium and Claims'!P25</f>
        <v>122653755</v>
      </c>
    </row>
    <row r="22" spans="2:16" s="147" customFormat="1" x14ac:dyDescent="0.2">
      <c r="B22" s="48"/>
      <c r="C22" s="49"/>
      <c r="D22" s="47"/>
      <c r="E22" s="210"/>
      <c r="F22" s="211"/>
      <c r="G22" s="212"/>
      <c r="H22" s="213"/>
      <c r="I22" s="210"/>
      <c r="J22" s="214"/>
      <c r="K22" s="210"/>
      <c r="L22" s="211"/>
      <c r="M22" s="210"/>
      <c r="N22" s="213"/>
      <c r="O22" s="210"/>
      <c r="P22" s="211"/>
    </row>
    <row r="23" spans="2:16" s="147" customFormat="1" x14ac:dyDescent="0.2">
      <c r="B23" s="10" t="s">
        <v>1</v>
      </c>
      <c r="C23" s="11" t="s">
        <v>6</v>
      </c>
      <c r="D23" s="18"/>
      <c r="E23" s="208"/>
      <c r="F23" s="215"/>
      <c r="G23" s="206"/>
      <c r="H23" s="216"/>
      <c r="I23" s="208"/>
      <c r="J23" s="217"/>
      <c r="K23" s="208"/>
      <c r="L23" s="215"/>
      <c r="M23" s="208"/>
      <c r="N23" s="216"/>
      <c r="O23" s="208"/>
      <c r="P23" s="215"/>
    </row>
    <row r="24" spans="2:16" s="147" customFormat="1" x14ac:dyDescent="0.2">
      <c r="B24" s="19"/>
      <c r="C24" s="20">
        <v>2.1</v>
      </c>
      <c r="D24" s="15" t="s">
        <v>135</v>
      </c>
      <c r="E24" s="71">
        <f>'Pt 2 Premium and Claims'!E51</f>
        <v>0</v>
      </c>
      <c r="F24" s="72">
        <f>'Pt 2 Premium and Claims'!F51</f>
        <v>0</v>
      </c>
      <c r="G24" s="73">
        <f>'Pt 2 Premium and Claims'!G51</f>
        <v>0</v>
      </c>
      <c r="H24" s="72">
        <f>'Pt 2 Premium and Claims'!H51</f>
        <v>0</v>
      </c>
      <c r="I24" s="71">
        <f>'Pt 2 Premium and Claims'!I51</f>
        <v>0</v>
      </c>
      <c r="J24" s="72">
        <f>'Pt 2 Premium and Claims'!J51</f>
        <v>0</v>
      </c>
      <c r="K24" s="71">
        <f>'Pt 2 Premium and Claims'!K51</f>
        <v>0</v>
      </c>
      <c r="L24" s="72">
        <f>'Pt 2 Premium and Claims'!L51</f>
        <v>0</v>
      </c>
      <c r="M24" s="71">
        <f>'Pt 2 Premium and Claims'!M51</f>
        <v>4186494</v>
      </c>
      <c r="N24" s="72">
        <f>'Pt 2 Premium and Claims'!N51</f>
        <v>3925237</v>
      </c>
      <c r="O24" s="71">
        <f>'Pt 2 Premium and Claims'!O51</f>
        <v>113352159</v>
      </c>
      <c r="P24" s="72">
        <f>'Pt 2 Premium and Claims'!P51</f>
        <v>106278205</v>
      </c>
    </row>
    <row r="25" spans="2:16" s="147" customFormat="1" x14ac:dyDescent="0.2">
      <c r="B25" s="45"/>
      <c r="C25" s="46"/>
      <c r="D25" s="47"/>
      <c r="E25" s="210"/>
      <c r="F25" s="211"/>
      <c r="G25" s="212"/>
      <c r="H25" s="213"/>
      <c r="I25" s="210"/>
      <c r="J25" s="214"/>
      <c r="K25" s="210"/>
      <c r="L25" s="211"/>
      <c r="M25" s="210"/>
      <c r="N25" s="213"/>
      <c r="O25" s="210"/>
      <c r="P25" s="211"/>
    </row>
    <row r="26" spans="2:16" x14ac:dyDescent="0.2">
      <c r="B26" s="10" t="s">
        <v>2</v>
      </c>
      <c r="C26" s="11" t="s">
        <v>46</v>
      </c>
      <c r="D26" s="12"/>
      <c r="E26" s="208"/>
      <c r="F26" s="215"/>
      <c r="G26" s="206"/>
      <c r="H26" s="216"/>
      <c r="I26" s="208"/>
      <c r="J26" s="217"/>
      <c r="K26" s="208"/>
      <c r="L26" s="215"/>
      <c r="M26" s="208"/>
      <c r="N26" s="216"/>
      <c r="O26" s="208"/>
      <c r="P26" s="215"/>
    </row>
    <row r="27" spans="2:16" s="147" customFormat="1" ht="25.5" x14ac:dyDescent="0.2">
      <c r="B27" s="19"/>
      <c r="C27" s="21">
        <v>3.1</v>
      </c>
      <c r="D27" s="15" t="s">
        <v>137</v>
      </c>
      <c r="E27" s="208"/>
      <c r="F27" s="215"/>
      <c r="G27" s="206"/>
      <c r="H27" s="216"/>
      <c r="I27" s="208"/>
      <c r="J27" s="217"/>
      <c r="K27" s="208"/>
      <c r="L27" s="215"/>
      <c r="M27" s="208"/>
      <c r="N27" s="216"/>
      <c r="O27" s="208"/>
      <c r="P27" s="215"/>
    </row>
    <row r="28" spans="2:16" s="147" customFormat="1" x14ac:dyDescent="0.2">
      <c r="B28" s="19"/>
      <c r="C28" s="21"/>
      <c r="D28" s="15" t="s">
        <v>58</v>
      </c>
      <c r="E28" s="4"/>
      <c r="F28" s="6"/>
      <c r="G28" s="292"/>
      <c r="H28" s="293"/>
      <c r="I28" s="290"/>
      <c r="J28" s="294"/>
      <c r="K28" s="290"/>
      <c r="L28" s="289"/>
      <c r="M28" s="308">
        <f>'[1]SG 12-31 FIT and SIT Alloca'!J51</f>
        <v>459672</v>
      </c>
      <c r="N28" s="309">
        <f>'[1]SG 3-31 FIT and SIT Alloca'!J51</f>
        <v>393336</v>
      </c>
      <c r="O28" s="308">
        <f>'[1]LG 12-31 FIT and SIT Alloca'!J51</f>
        <v>1126321</v>
      </c>
      <c r="P28" s="310">
        <f>'[1]LG 3-31 FIT and SIT Alloca'!J51</f>
        <v>368644</v>
      </c>
    </row>
    <row r="29" spans="2:16" s="147" customFormat="1" ht="25.5" x14ac:dyDescent="0.2">
      <c r="B29" s="19"/>
      <c r="C29" s="21"/>
      <c r="D29" s="15" t="s">
        <v>67</v>
      </c>
      <c r="E29" s="290"/>
      <c r="F29" s="289"/>
      <c r="G29" s="292"/>
      <c r="H29" s="293"/>
      <c r="I29" s="290"/>
      <c r="J29" s="294"/>
      <c r="K29" s="290"/>
      <c r="L29" s="289"/>
      <c r="M29" s="308">
        <f>SUM('[1]SG 12-31 FIT and SIT Alloca'!J19:J21)</f>
        <v>88511.44979349777</v>
      </c>
      <c r="N29" s="309">
        <f>SUM('[1]SG 3-31 FIT and SIT Alloca'!J19:J21)</f>
        <v>88500.046947379975</v>
      </c>
      <c r="O29" s="308">
        <f>SUM('[1]LG 12-31 FIT and SIT Alloca'!J19:J21)</f>
        <v>1649205.8330361755</v>
      </c>
      <c r="P29" s="310">
        <f>SUM('[1]LG 3-31 FIT and SIT Alloca'!J19:J21)</f>
        <v>1648993.2535810845</v>
      </c>
    </row>
    <row r="30" spans="2:16" ht="25.5" x14ac:dyDescent="0.2">
      <c r="B30" s="13"/>
      <c r="C30" s="21">
        <v>3.2</v>
      </c>
      <c r="D30" s="15" t="s">
        <v>138</v>
      </c>
      <c r="E30" s="208"/>
      <c r="F30" s="215"/>
      <c r="G30" s="206"/>
      <c r="H30" s="216"/>
      <c r="I30" s="208"/>
      <c r="J30" s="217"/>
      <c r="K30" s="208"/>
      <c r="L30" s="215"/>
      <c r="M30" s="208"/>
      <c r="N30" s="216"/>
      <c r="O30" s="208"/>
      <c r="P30" s="215"/>
    </row>
    <row r="31" spans="2:16" x14ac:dyDescent="0.2">
      <c r="B31" s="13"/>
      <c r="C31" s="21"/>
      <c r="D31" s="17" t="s">
        <v>42</v>
      </c>
      <c r="E31" s="291"/>
      <c r="F31" s="289"/>
      <c r="G31" s="292"/>
      <c r="H31" s="293"/>
      <c r="I31" s="290"/>
      <c r="J31" s="294"/>
      <c r="K31" s="291"/>
      <c r="L31" s="289"/>
      <c r="M31" s="308">
        <f>'[1]SG 12-31 FIT and SIT Alloca'!J22+'[1]SG 12-31 FIT and SIT Alloca'!H51</f>
        <v>12578.505871413294</v>
      </c>
      <c r="N31" s="309">
        <f>'[1]SG 3-31 FIT and SIT Alloca'!H51+'[1]SG 3-31 FIT and SIT Alloca'!J22</f>
        <v>11457.071305280891</v>
      </c>
      <c r="O31" s="308">
        <f>'[1]LG 12-31 FIT and SIT Alloca'!H51+'[1]LG 12-31 FIT and SIT Alloca'!J22</f>
        <v>234371.31921816649</v>
      </c>
      <c r="P31" s="310">
        <f>'[1]LG 3-31 FIT and SIT Alloca'!H51+'[1]LG 3-31 FIT and SIT Alloca'!J22</f>
        <v>213475.9691081151</v>
      </c>
    </row>
    <row r="32" spans="2:16" x14ac:dyDescent="0.2">
      <c r="B32" s="13"/>
      <c r="C32" s="21"/>
      <c r="D32" s="17" t="s">
        <v>105</v>
      </c>
      <c r="E32" s="290"/>
      <c r="F32" s="289"/>
      <c r="G32" s="292"/>
      <c r="H32" s="293"/>
      <c r="I32" s="290"/>
      <c r="J32" s="294"/>
      <c r="K32" s="290"/>
      <c r="L32" s="289"/>
      <c r="M32" s="308">
        <f>'[1]SG 12-31 FIT and SIT Alloca'!J23</f>
        <v>73928.06191564964</v>
      </c>
      <c r="N32" s="309">
        <f>'[1]SG 3-31 FIT and SIT Alloca'!J23</f>
        <v>67337.018043912685</v>
      </c>
      <c r="O32" s="308">
        <f>'[1]LG 12-31 FIT and SIT Alloca'!J23</f>
        <v>1377478.1818713988</v>
      </c>
      <c r="P32" s="310">
        <f>'[1]LG 3-31 FIT and SIT Alloca'!J23</f>
        <v>1254669.2606468392</v>
      </c>
    </row>
    <row r="33" spans="2:16" x14ac:dyDescent="0.2">
      <c r="B33" s="13"/>
      <c r="C33" s="21"/>
      <c r="D33" s="17" t="s">
        <v>104</v>
      </c>
      <c r="E33" s="290"/>
      <c r="F33" s="289"/>
      <c r="G33" s="292"/>
      <c r="H33" s="293"/>
      <c r="I33" s="290"/>
      <c r="J33" s="294"/>
      <c r="K33" s="290"/>
      <c r="L33" s="289"/>
      <c r="M33" s="308"/>
      <c r="N33" s="309"/>
      <c r="O33" s="308"/>
      <c r="P33" s="310"/>
    </row>
    <row r="34" spans="2:16" x14ac:dyDescent="0.2">
      <c r="B34" s="13"/>
      <c r="C34" s="21">
        <v>3.3</v>
      </c>
      <c r="D34" s="17" t="s">
        <v>21</v>
      </c>
      <c r="E34" s="291"/>
      <c r="F34" s="289"/>
      <c r="G34" s="292"/>
      <c r="H34" s="293"/>
      <c r="I34" s="290"/>
      <c r="J34" s="294"/>
      <c r="K34" s="291"/>
      <c r="L34" s="289"/>
      <c r="M34" s="308">
        <f>'[1]SG 12-31 FIT and SIT Alloca'!J24</f>
        <v>197.1943245561711</v>
      </c>
      <c r="N34" s="309">
        <f>'[1]SG 3-31 FIT and SIT Alloca'!J24</f>
        <v>179.61349786156347</v>
      </c>
      <c r="O34" s="308">
        <f>'[1]LG 12-31 FIT and SIT Alloca'!J24</f>
        <v>3674.2594439296704</v>
      </c>
      <c r="P34" s="310">
        <f>'[1]LG 3-31 FIT and SIT Alloca'!J24</f>
        <v>3346.6812328576639</v>
      </c>
    </row>
    <row r="35" spans="2:16" x14ac:dyDescent="0.2">
      <c r="B35" s="13"/>
      <c r="C35" s="21">
        <v>3.4</v>
      </c>
      <c r="D35" s="17" t="s">
        <v>73</v>
      </c>
      <c r="E35" s="69">
        <f t="shared" ref="E35:P35" si="0">SUM(E$28:E$29,E$31,E$34+IF($H$6="No",IF(MAX(E$32:E$33)=0,MIN(E$32:E$33),MAX(E$32:E$33)),SUM(E$32:E$33)))</f>
        <v>0</v>
      </c>
      <c r="F35" s="70">
        <f t="shared" si="0"/>
        <v>0</v>
      </c>
      <c r="G35" s="69">
        <f t="shared" si="0"/>
        <v>0</v>
      </c>
      <c r="H35" s="70">
        <f t="shared" si="0"/>
        <v>0</v>
      </c>
      <c r="I35" s="69">
        <f t="shared" si="0"/>
        <v>0</v>
      </c>
      <c r="J35" s="70">
        <f t="shared" si="0"/>
        <v>0</v>
      </c>
      <c r="K35" s="69">
        <f t="shared" si="0"/>
        <v>0</v>
      </c>
      <c r="L35" s="70">
        <f t="shared" si="0"/>
        <v>0</v>
      </c>
      <c r="M35" s="69">
        <f t="shared" si="0"/>
        <v>634887.21190511691</v>
      </c>
      <c r="N35" s="70">
        <f t="shared" si="0"/>
        <v>560809.74979443511</v>
      </c>
      <c r="O35" s="69">
        <f t="shared" si="0"/>
        <v>4391050.5935696708</v>
      </c>
      <c r="P35" s="70">
        <f t="shared" si="0"/>
        <v>3489129.1645688964</v>
      </c>
    </row>
    <row r="36" spans="2:16" s="147" customFormat="1" x14ac:dyDescent="0.2">
      <c r="B36" s="45"/>
      <c r="C36" s="46"/>
      <c r="D36" s="47"/>
      <c r="E36" s="210"/>
      <c r="F36" s="211"/>
      <c r="G36" s="212"/>
      <c r="H36" s="213"/>
      <c r="I36" s="210"/>
      <c r="J36" s="214"/>
      <c r="K36" s="210"/>
      <c r="L36" s="211"/>
      <c r="M36" s="210"/>
      <c r="N36" s="213"/>
      <c r="O36" s="210"/>
      <c r="P36" s="211"/>
    </row>
    <row r="37" spans="2:16" x14ac:dyDescent="0.2">
      <c r="B37" s="24" t="s">
        <v>3</v>
      </c>
      <c r="C37" s="22" t="s">
        <v>47</v>
      </c>
      <c r="D37" s="23"/>
      <c r="E37" s="208"/>
      <c r="F37" s="215"/>
      <c r="G37" s="206"/>
      <c r="H37" s="216"/>
      <c r="I37" s="208"/>
      <c r="J37" s="217"/>
      <c r="K37" s="208"/>
      <c r="L37" s="215"/>
      <c r="M37" s="208"/>
      <c r="N37" s="216"/>
      <c r="O37" s="208"/>
      <c r="P37" s="215"/>
    </row>
    <row r="38" spans="2:16" x14ac:dyDescent="0.2">
      <c r="B38" s="16"/>
      <c r="C38" s="21">
        <v>4.0999999999999996</v>
      </c>
      <c r="D38" s="17" t="s">
        <v>18</v>
      </c>
      <c r="E38" s="290"/>
      <c r="F38" s="289"/>
      <c r="G38" s="290"/>
      <c r="H38" s="289"/>
      <c r="I38" s="290"/>
      <c r="J38" s="289"/>
      <c r="K38" s="290"/>
      <c r="L38" s="289"/>
      <c r="M38" s="308">
        <f>'[1]SG 12-31 FIT and SIT Alloca'!J40</f>
        <v>48796</v>
      </c>
      <c r="N38" s="310">
        <f>'[1]SG 3-31 FIT and SIT Alloca'!J40</f>
        <v>44446</v>
      </c>
      <c r="O38" s="308">
        <f>'[1]LG 12-31 FIT and SIT Alloca'!J40</f>
        <v>909205</v>
      </c>
      <c r="P38" s="310">
        <f>'[1]LG 3-31 FIT and SIT Alloca'!J40</f>
        <v>828145</v>
      </c>
    </row>
    <row r="39" spans="2:16" x14ac:dyDescent="0.2">
      <c r="B39" s="16"/>
      <c r="C39" s="21">
        <v>4.2</v>
      </c>
      <c r="D39" s="17" t="s">
        <v>19</v>
      </c>
      <c r="E39" s="290"/>
      <c r="F39" s="289"/>
      <c r="G39" s="290"/>
      <c r="H39" s="289"/>
      <c r="I39" s="290"/>
      <c r="J39" s="289"/>
      <c r="K39" s="290"/>
      <c r="L39" s="289"/>
      <c r="M39" s="308">
        <f>'[1]SG 12-31 FIT and SIT Alloca'!J41</f>
        <v>96474</v>
      </c>
      <c r="N39" s="310">
        <f>'[1]SG 3-31 FIT and SIT Alloca'!J41</f>
        <v>87873</v>
      </c>
      <c r="O39" s="308">
        <f>'[1]LG 12-31 FIT and SIT Alloca'!J41</f>
        <v>1797565</v>
      </c>
      <c r="P39" s="310">
        <f>'[1]LG 3-31 FIT and SIT Alloca'!J41</f>
        <v>1637304</v>
      </c>
    </row>
    <row r="40" spans="2:16" x14ac:dyDescent="0.2">
      <c r="B40" s="16"/>
      <c r="C40" s="21">
        <v>4.3</v>
      </c>
      <c r="D40" s="17" t="s">
        <v>22</v>
      </c>
      <c r="E40" s="208"/>
      <c r="F40" s="215"/>
      <c r="G40" s="208"/>
      <c r="H40" s="215"/>
      <c r="I40" s="208"/>
      <c r="J40" s="215"/>
      <c r="K40" s="208"/>
      <c r="L40" s="215"/>
      <c r="M40" s="208"/>
      <c r="N40" s="215"/>
      <c r="O40" s="208"/>
      <c r="P40" s="215"/>
    </row>
    <row r="41" spans="2:16" ht="17.25" customHeight="1" x14ac:dyDescent="0.2">
      <c r="B41" s="16"/>
      <c r="C41" s="21"/>
      <c r="D41" s="15" t="s">
        <v>124</v>
      </c>
      <c r="E41" s="291"/>
      <c r="F41" s="289"/>
      <c r="G41" s="291"/>
      <c r="H41" s="289"/>
      <c r="I41" s="291"/>
      <c r="J41" s="289"/>
      <c r="K41" s="291"/>
      <c r="L41" s="289"/>
      <c r="M41" s="308">
        <f>'[1]SG 12-31 FIT and SIT Alloca'!J42+'[1]SG 12-31 FIT and SIT Alloca'!J44</f>
        <v>38623</v>
      </c>
      <c r="N41" s="310">
        <f>'[1]SG 3-31 FIT and SIT Alloca'!J42+'[1]SG 3-31 FIT and SIT Alloca'!J44</f>
        <v>35179</v>
      </c>
      <c r="O41" s="308">
        <f>'[1]LG 12-31 FIT and SIT Alloca'!J42+'[1]LG 12-31 FIT and SIT Alloca'!J44</f>
        <v>719652</v>
      </c>
      <c r="P41" s="310">
        <f>'[1]LG 3-31 FIT and SIT Alloca'!J42+'[1]LG 3-31 FIT and SIT Alloca'!J44</f>
        <v>655492</v>
      </c>
    </row>
    <row r="42" spans="2:16" x14ac:dyDescent="0.2">
      <c r="B42" s="16"/>
      <c r="C42" s="25"/>
      <c r="D42" s="17" t="s">
        <v>125</v>
      </c>
      <c r="E42" s="291"/>
      <c r="F42" s="289"/>
      <c r="G42" s="291"/>
      <c r="H42" s="289"/>
      <c r="I42" s="291"/>
      <c r="J42" s="289"/>
      <c r="K42" s="291"/>
      <c r="L42" s="289"/>
      <c r="M42" s="308"/>
      <c r="N42" s="310"/>
      <c r="O42" s="308"/>
      <c r="P42" s="310"/>
    </row>
    <row r="43" spans="2:16" x14ac:dyDescent="0.2">
      <c r="B43" s="16"/>
      <c r="C43" s="21">
        <v>4.4000000000000004</v>
      </c>
      <c r="D43" s="17" t="s">
        <v>20</v>
      </c>
      <c r="E43" s="291"/>
      <c r="F43" s="292"/>
      <c r="G43" s="291"/>
      <c r="H43" s="292"/>
      <c r="I43" s="291"/>
      <c r="J43" s="292"/>
      <c r="K43" s="291"/>
      <c r="L43" s="292"/>
      <c r="M43" s="308">
        <f>'[1]SG 12-31 FIT and SIT Alloca'!J45</f>
        <v>493691</v>
      </c>
      <c r="N43" s="311">
        <f>'[1]SG 3-31 FIT and SIT Alloca'!J45</f>
        <v>449676</v>
      </c>
      <c r="O43" s="308">
        <f>'[1]LG 12-31 FIT and SIT Alloca'!J45</f>
        <v>9198796</v>
      </c>
      <c r="P43" s="310">
        <f>'[1]LG 3-31 FIT and SIT Alloca'!J45</f>
        <v>8378678</v>
      </c>
    </row>
    <row r="44" spans="2:16" x14ac:dyDescent="0.2">
      <c r="B44" s="16"/>
      <c r="C44" s="21">
        <v>4.5</v>
      </c>
      <c r="D44" s="17" t="s">
        <v>99</v>
      </c>
      <c r="E44" s="71">
        <f>SUM(SUM(E38:E39)+SUM(E41:E43))</f>
        <v>0</v>
      </c>
      <c r="F44" s="72">
        <f t="shared" ref="F44:P44" si="1">SUM(SUM(F38:F39)+SUM(F41:F43))</f>
        <v>0</v>
      </c>
      <c r="G44" s="73">
        <f t="shared" si="1"/>
        <v>0</v>
      </c>
      <c r="H44" s="74">
        <f t="shared" si="1"/>
        <v>0</v>
      </c>
      <c r="I44" s="71">
        <f t="shared" si="1"/>
        <v>0</v>
      </c>
      <c r="J44" s="75">
        <f t="shared" si="1"/>
        <v>0</v>
      </c>
      <c r="K44" s="71">
        <f t="shared" si="1"/>
        <v>0</v>
      </c>
      <c r="L44" s="72">
        <f t="shared" si="1"/>
        <v>0</v>
      </c>
      <c r="M44" s="71">
        <f t="shared" si="1"/>
        <v>677584</v>
      </c>
      <c r="N44" s="74">
        <f t="shared" si="1"/>
        <v>617174</v>
      </c>
      <c r="O44" s="71">
        <f t="shared" si="1"/>
        <v>12625218</v>
      </c>
      <c r="P44" s="72">
        <f t="shared" si="1"/>
        <v>11499619</v>
      </c>
    </row>
    <row r="45" spans="2:16" s="147" customFormat="1" x14ac:dyDescent="0.2">
      <c r="B45" s="42"/>
      <c r="C45" s="43"/>
      <c r="D45" s="44"/>
      <c r="E45" s="208"/>
      <c r="F45" s="215"/>
      <c r="G45" s="206"/>
      <c r="H45" s="216"/>
      <c r="I45" s="208"/>
      <c r="J45" s="217"/>
      <c r="K45" s="208"/>
      <c r="L45" s="215"/>
      <c r="M45" s="208"/>
      <c r="N45" s="216"/>
      <c r="O45" s="208"/>
      <c r="P45" s="215"/>
    </row>
    <row r="46" spans="2:16" x14ac:dyDescent="0.2">
      <c r="B46" s="24" t="s">
        <v>4</v>
      </c>
      <c r="C46" s="27" t="s">
        <v>48</v>
      </c>
      <c r="D46" s="28"/>
      <c r="E46" s="208"/>
      <c r="F46" s="215"/>
      <c r="G46" s="206"/>
      <c r="H46" s="216"/>
      <c r="I46" s="208"/>
      <c r="J46" s="217"/>
      <c r="K46" s="208"/>
      <c r="L46" s="215"/>
      <c r="M46" s="208"/>
      <c r="N46" s="216"/>
      <c r="O46" s="208"/>
      <c r="P46" s="215"/>
    </row>
    <row r="47" spans="2:16" s="147" customFormat="1" x14ac:dyDescent="0.2">
      <c r="B47" s="19"/>
      <c r="C47" s="21">
        <v>5.0999999999999996</v>
      </c>
      <c r="D47" s="17" t="s">
        <v>5</v>
      </c>
      <c r="E47" s="183"/>
      <c r="F47" s="184"/>
      <c r="G47" s="183"/>
      <c r="H47" s="184"/>
      <c r="I47" s="183"/>
      <c r="J47" s="184"/>
      <c r="K47" s="183"/>
      <c r="L47" s="184"/>
      <c r="M47" s="183">
        <v>9012</v>
      </c>
      <c r="N47" s="184">
        <v>9012</v>
      </c>
      <c r="O47" s="183">
        <v>280574</v>
      </c>
      <c r="P47" s="6">
        <v>280574</v>
      </c>
    </row>
    <row r="48" spans="2:16" s="147" customFormat="1" x14ac:dyDescent="0.2">
      <c r="B48" s="19"/>
      <c r="C48" s="21">
        <v>5.2</v>
      </c>
      <c r="D48" s="17" t="s">
        <v>27</v>
      </c>
      <c r="E48" s="183"/>
      <c r="F48" s="184"/>
      <c r="G48" s="183"/>
      <c r="H48" s="184"/>
      <c r="I48" s="183"/>
      <c r="J48" s="184"/>
      <c r="K48" s="183"/>
      <c r="L48" s="184"/>
      <c r="M48" s="183">
        <v>113625</v>
      </c>
      <c r="N48" s="184">
        <v>113625</v>
      </c>
      <c r="O48" s="183">
        <v>3395472</v>
      </c>
      <c r="P48" s="297">
        <v>3395472</v>
      </c>
    </row>
    <row r="49" spans="2:16" s="147" customFormat="1" ht="13.5" thickBot="1" x14ac:dyDescent="0.25">
      <c r="B49" s="19"/>
      <c r="C49" s="21">
        <v>5.3</v>
      </c>
      <c r="D49" s="17" t="s">
        <v>23</v>
      </c>
      <c r="E49" s="189">
        <f>E48/12</f>
        <v>0</v>
      </c>
      <c r="F49" s="185">
        <f t="shared" ref="F49:P49" si="2">F48/12</f>
        <v>0</v>
      </c>
      <c r="G49" s="189">
        <f t="shared" si="2"/>
        <v>0</v>
      </c>
      <c r="H49" s="185">
        <f>H48/12</f>
        <v>0</v>
      </c>
      <c r="I49" s="189">
        <f t="shared" si="2"/>
        <v>0</v>
      </c>
      <c r="J49" s="185">
        <f t="shared" si="2"/>
        <v>0</v>
      </c>
      <c r="K49" s="189">
        <f t="shared" si="2"/>
        <v>0</v>
      </c>
      <c r="L49" s="185">
        <f t="shared" si="2"/>
        <v>0</v>
      </c>
      <c r="M49" s="189">
        <f>M48/12</f>
        <v>9468.75</v>
      </c>
      <c r="N49" s="185">
        <f>N48/12</f>
        <v>9468.75</v>
      </c>
      <c r="O49" s="189">
        <f t="shared" si="2"/>
        <v>282956</v>
      </c>
      <c r="P49" s="185">
        <f t="shared" si="2"/>
        <v>282956</v>
      </c>
    </row>
    <row r="50" spans="2:16" ht="25.9" customHeight="1" x14ac:dyDescent="0.2">
      <c r="B50" s="36"/>
      <c r="C50" s="37"/>
      <c r="D50" s="38"/>
      <c r="E50" s="328" t="str">
        <f>"Grand Total as of "&amp;""&amp;TEXT(E$18,"MM/DD/YYYY")&amp;" for ALL markets in col. 1-12."</f>
        <v>Grand Total as of 12/31/2018 for ALL markets in col. 1-12.</v>
      </c>
      <c r="F50" s="218"/>
      <c r="G50" s="218"/>
      <c r="H50" s="218"/>
      <c r="I50" s="218"/>
      <c r="J50" s="218"/>
      <c r="K50" s="219"/>
      <c r="L50" s="218"/>
      <c r="M50" s="218"/>
      <c r="N50" s="218"/>
      <c r="O50" s="218"/>
      <c r="P50" s="220"/>
    </row>
    <row r="51" spans="2:16" ht="25.9" customHeight="1" x14ac:dyDescent="0.2">
      <c r="B51" s="39"/>
      <c r="C51" s="40"/>
      <c r="D51" s="41"/>
      <c r="E51" s="329"/>
      <c r="F51" s="221"/>
      <c r="G51" s="221"/>
      <c r="H51" s="221"/>
      <c r="I51" s="221"/>
      <c r="J51" s="221"/>
      <c r="K51" s="222"/>
      <c r="L51" s="221"/>
      <c r="M51" s="221"/>
      <c r="N51" s="221"/>
      <c r="O51" s="221"/>
      <c r="P51" s="223"/>
    </row>
    <row r="52" spans="2:16" x14ac:dyDescent="0.2">
      <c r="B52" s="29" t="s">
        <v>56</v>
      </c>
      <c r="C52" s="30" t="s">
        <v>53</v>
      </c>
      <c r="D52" s="26"/>
      <c r="E52" s="295"/>
      <c r="F52" s="224"/>
      <c r="G52" s="224"/>
      <c r="H52" s="224"/>
      <c r="I52" s="224"/>
      <c r="J52" s="224"/>
      <c r="K52" s="222"/>
      <c r="L52" s="224"/>
      <c r="M52" s="224"/>
      <c r="N52" s="224"/>
      <c r="O52" s="224"/>
      <c r="P52" s="225"/>
    </row>
    <row r="53" spans="2:16" ht="13.5" thickBot="1" x14ac:dyDescent="0.25">
      <c r="B53" s="31" t="s">
        <v>57</v>
      </c>
      <c r="C53" s="32" t="s">
        <v>131</v>
      </c>
      <c r="D53" s="33"/>
      <c r="E53" s="296"/>
      <c r="F53" s="226"/>
      <c r="G53" s="226"/>
      <c r="H53" s="226"/>
      <c r="I53" s="226"/>
      <c r="J53" s="226"/>
      <c r="K53" s="227"/>
      <c r="L53" s="226"/>
      <c r="M53" s="226"/>
      <c r="N53" s="226"/>
      <c r="O53" s="226"/>
      <c r="P53" s="228"/>
    </row>
    <row r="54" spans="2:16" x14ac:dyDescent="0.2">
      <c r="B54" s="2"/>
      <c r="C54" s="2"/>
      <c r="D54" s="2"/>
      <c r="E54" s="169"/>
      <c r="F54" s="169"/>
      <c r="G54" s="169"/>
      <c r="H54" s="169"/>
      <c r="I54" s="169"/>
      <c r="J54" s="169"/>
      <c r="K54" s="169"/>
      <c r="L54" s="169"/>
      <c r="M54" s="169"/>
      <c r="N54" s="169"/>
      <c r="O54" s="169"/>
      <c r="P54" s="169"/>
    </row>
    <row r="55" spans="2:16" x14ac:dyDescent="0.2">
      <c r="B55" s="51" t="s">
        <v>61</v>
      </c>
      <c r="C55" s="51"/>
      <c r="D55" s="51"/>
      <c r="E55" s="169"/>
      <c r="F55" s="169"/>
      <c r="G55" s="169"/>
      <c r="H55" s="169"/>
      <c r="I55" s="169"/>
      <c r="J55" s="169"/>
      <c r="K55" s="169"/>
      <c r="L55" s="169"/>
      <c r="M55" s="169"/>
      <c r="N55" s="169"/>
      <c r="O55" s="169"/>
      <c r="P55" s="169"/>
    </row>
    <row r="56" spans="2:16" ht="13.15" customHeight="1" x14ac:dyDescent="0.2">
      <c r="B56" s="51"/>
      <c r="C56" s="332" t="s">
        <v>143</v>
      </c>
      <c r="D56" s="332"/>
      <c r="E56" s="169"/>
      <c r="F56" s="169"/>
      <c r="G56" s="169"/>
      <c r="H56" s="169"/>
      <c r="I56" s="169"/>
      <c r="J56" s="169"/>
      <c r="K56" s="169"/>
      <c r="L56" s="169"/>
      <c r="M56" s="169"/>
      <c r="N56" s="169"/>
      <c r="O56" s="169"/>
      <c r="P56" s="169"/>
    </row>
    <row r="57" spans="2:16" x14ac:dyDescent="0.2">
      <c r="B57" s="51"/>
      <c r="C57" s="51" t="s">
        <v>71</v>
      </c>
      <c r="D57" s="50"/>
      <c r="E57" s="169"/>
      <c r="F57" s="169"/>
      <c r="G57" s="169"/>
      <c r="H57" s="169"/>
      <c r="I57" s="169"/>
      <c r="J57" s="169"/>
      <c r="K57" s="169"/>
      <c r="L57" s="169"/>
      <c r="M57" s="169"/>
      <c r="N57" s="169"/>
      <c r="O57" s="169"/>
      <c r="P57" s="169"/>
    </row>
    <row r="58" spans="2:16" ht="13.15" customHeight="1" x14ac:dyDescent="0.2">
      <c r="B58" s="51"/>
      <c r="C58" s="51" t="s">
        <v>66</v>
      </c>
      <c r="D58" s="50"/>
    </row>
    <row r="59" spans="2:16" ht="13.15" customHeight="1" x14ac:dyDescent="0.2">
      <c r="B59" s="89"/>
      <c r="C59" s="332" t="s">
        <v>102</v>
      </c>
      <c r="D59" s="332"/>
      <c r="E59" s="191"/>
    </row>
    <row r="60" spans="2:16" ht="13.15" customHeight="1" x14ac:dyDescent="0.2">
      <c r="C60" s="157"/>
      <c r="D60" s="157"/>
    </row>
  </sheetData>
  <sheetProtection algorithmName="SHA-1" hashValue="oPhu7UhNOUF+PjZcBpaMJrlQkTg=" saltValue="aiDC/+d7M6oB2dHoLHLxoA==" spinCount="100000" sheet="1" objects="1" scenarios="1" formatCells="0" formatColumns="0" formatRows="0"/>
  <dataConsolidate link="1"/>
  <mergeCells count="21">
    <mergeCell ref="E50:E51"/>
    <mergeCell ref="E6:F11"/>
    <mergeCell ref="C59:D59"/>
    <mergeCell ref="C56:D56"/>
    <mergeCell ref="B6:D6"/>
    <mergeCell ref="B8:D8"/>
    <mergeCell ref="B10:D10"/>
    <mergeCell ref="B12:D12"/>
    <mergeCell ref="B18:D19"/>
    <mergeCell ref="K8:L8"/>
    <mergeCell ref="K10:L10"/>
    <mergeCell ref="K14:P14"/>
    <mergeCell ref="K15:P15"/>
    <mergeCell ref="O16:P16"/>
    <mergeCell ref="G16:H16"/>
    <mergeCell ref="E15:J15"/>
    <mergeCell ref="K16:L16"/>
    <mergeCell ref="M16:N16"/>
    <mergeCell ref="E14:J14"/>
    <mergeCell ref="I16:J16"/>
    <mergeCell ref="E16:F16"/>
  </mergeCells>
  <phoneticPr fontId="25" type="noConversion"/>
  <conditionalFormatting sqref="E38:E39 E41:E42 E28:E29 E31:E35 G28:G29 G31:G34 I28:I29 I31:I34 E35:F35 E44 I44 G44 E47:F48">
    <cfRule type="cellIs" dxfId="49" priority="79" stopIfTrue="1" operator="lessThan">
      <formula>0</formula>
    </cfRule>
  </conditionalFormatting>
  <conditionalFormatting sqref="K28:K29 K31:K34 O44 M44 K44">
    <cfRule type="cellIs" dxfId="48" priority="48" stopIfTrue="1" operator="lessThan">
      <formula>0</formula>
    </cfRule>
  </conditionalFormatting>
  <conditionalFormatting sqref="G35:H35">
    <cfRule type="cellIs" dxfId="47" priority="20" stopIfTrue="1" operator="lessThan">
      <formula>0</formula>
    </cfRule>
  </conditionalFormatting>
  <conditionalFormatting sqref="I35:J35">
    <cfRule type="cellIs" dxfId="46" priority="19" stopIfTrue="1" operator="lessThan">
      <formula>0</formula>
    </cfRule>
  </conditionalFormatting>
  <conditionalFormatting sqref="K35:L35">
    <cfRule type="cellIs" dxfId="45" priority="18" stopIfTrue="1" operator="lessThan">
      <formula>0</formula>
    </cfRule>
  </conditionalFormatting>
  <conditionalFormatting sqref="M35:N35">
    <cfRule type="cellIs" dxfId="44" priority="17" stopIfTrue="1" operator="lessThan">
      <formula>0</formula>
    </cfRule>
  </conditionalFormatting>
  <conditionalFormatting sqref="O35:P35">
    <cfRule type="cellIs" dxfId="43" priority="16" stopIfTrue="1" operator="lessThan">
      <formula>0</formula>
    </cfRule>
  </conditionalFormatting>
  <conditionalFormatting sqref="G38:G39 I38:I39 K38:K39">
    <cfRule type="cellIs" dxfId="42" priority="15" stopIfTrue="1" operator="lessThan">
      <formula>0</formula>
    </cfRule>
  </conditionalFormatting>
  <conditionalFormatting sqref="F43">
    <cfRule type="cellIs" dxfId="41" priority="14" stopIfTrue="1" operator="lessThan">
      <formula>0</formula>
    </cfRule>
  </conditionalFormatting>
  <conditionalFormatting sqref="E43">
    <cfRule type="cellIs" dxfId="40" priority="12" stopIfTrue="1" operator="lessThan">
      <formula>0</formula>
    </cfRule>
  </conditionalFormatting>
  <conditionalFormatting sqref="H43 J43 L43">
    <cfRule type="cellIs" dxfId="39" priority="10" stopIfTrue="1" operator="lessThan">
      <formula>0</formula>
    </cfRule>
  </conditionalFormatting>
  <conditionalFormatting sqref="G43 I43 K43">
    <cfRule type="cellIs" dxfId="38" priority="9" stopIfTrue="1" operator="lessThan">
      <formula>0</formula>
    </cfRule>
  </conditionalFormatting>
  <conditionalFormatting sqref="G41:G42 I41:I42 K41:K42">
    <cfRule type="cellIs" dxfId="37" priority="8" stopIfTrue="1" operator="lessThan">
      <formula>0</formula>
    </cfRule>
  </conditionalFormatting>
  <conditionalFormatting sqref="G47:O48">
    <cfRule type="cellIs" dxfId="36" priority="7" stopIfTrue="1" operator="lessThan">
      <formula>0</formula>
    </cfRule>
  </conditionalFormatting>
  <conditionalFormatting sqref="M28:M29 O28:O29">
    <cfRule type="cellIs" dxfId="35" priority="6" stopIfTrue="1" operator="lessThan">
      <formula>0</formula>
    </cfRule>
  </conditionalFormatting>
  <conditionalFormatting sqref="M31:M34 O31:O34">
    <cfRule type="cellIs" dxfId="34" priority="5" stopIfTrue="1" operator="lessThan">
      <formula>0</formula>
    </cfRule>
  </conditionalFormatting>
  <conditionalFormatting sqref="M38:M39 O38:O39">
    <cfRule type="cellIs" dxfId="33" priority="4" stopIfTrue="1" operator="lessThan">
      <formula>0</formula>
    </cfRule>
  </conditionalFormatting>
  <conditionalFormatting sqref="N43">
    <cfRule type="cellIs" dxfId="32" priority="3" stopIfTrue="1" operator="lessThan">
      <formula>0</formula>
    </cfRule>
  </conditionalFormatting>
  <conditionalFormatting sqref="M43 O43">
    <cfRule type="cellIs" dxfId="31" priority="2" stopIfTrue="1" operator="lessThan">
      <formula>0</formula>
    </cfRule>
  </conditionalFormatting>
  <conditionalFormatting sqref="M41:M42 O41:O42">
    <cfRule type="cellIs" dxfId="30"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&amp;C Page &amp;P of &amp;N&amp;R[&amp;A]&amp;L&amp;"Calibri"&amp;11&amp;K000000Medical Loss Ratio Reporting Form_x000D_&amp;1#&amp;"Calibri"&amp;8&amp;K414141Proprietary</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A13" zoomScale="80" zoomScaleNormal="80" workbookViewId="0">
      <pane xSplit="4" ySplit="9" topLeftCell="F34" activePane="bottomRight" state="frozen"/>
      <selection activeCell="A13" sqref="A13"/>
      <selection pane="topRight" activeCell="E13" sqref="E13"/>
      <selection pane="bottomLeft" activeCell="A22" sqref="A22"/>
      <selection pane="bottomRight" activeCell="P44" sqref="P44"/>
    </sheetView>
  </sheetViews>
  <sheetFormatPr defaultColWidth="9.28515625" defaultRowHeight="12.75" x14ac:dyDescent="0.2"/>
  <cols>
    <col min="1" max="1" width="1.7109375" style="147" customWidth="1"/>
    <col min="2" max="2" width="3.5703125" style="148" customWidth="1"/>
    <col min="3" max="3" width="5.42578125" style="148" customWidth="1"/>
    <col min="4" max="4" width="69.42578125" style="148" customWidth="1"/>
    <col min="5" max="5" width="24.140625" style="148" customWidth="1"/>
    <col min="6" max="6" width="27.42578125" style="148" customWidth="1"/>
    <col min="7" max="7" width="17.85546875" style="148" customWidth="1"/>
    <col min="8" max="8" width="25.140625" style="148" customWidth="1"/>
    <col min="9" max="16" width="19.425781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B3" s="1" t="s">
        <v>60</v>
      </c>
      <c r="C3" s="2"/>
      <c r="D3" s="158"/>
    </row>
    <row r="4" spans="1:16" x14ac:dyDescent="0.2">
      <c r="B4" s="2"/>
      <c r="C4" s="2"/>
      <c r="D4" s="2"/>
    </row>
    <row r="5" spans="1:16" s="137" customFormat="1" x14ac:dyDescent="0.2">
      <c r="A5" s="149"/>
      <c r="B5" s="60" t="s">
        <v>88</v>
      </c>
      <c r="C5" s="3"/>
      <c r="D5" s="3"/>
      <c r="E5" s="148"/>
      <c r="F5" s="148"/>
      <c r="G5" s="148"/>
      <c r="I5" s="148"/>
      <c r="J5" s="148"/>
      <c r="K5" s="148"/>
      <c r="L5" s="148"/>
      <c r="M5" s="148"/>
      <c r="O5" s="148"/>
      <c r="P5" s="148"/>
    </row>
    <row r="6" spans="1:16" s="137" customFormat="1" x14ac:dyDescent="0.2">
      <c r="A6" s="149"/>
      <c r="B6" s="333">
        <f>'Cover Page'!C7</f>
        <v>0</v>
      </c>
      <c r="C6" s="334"/>
      <c r="D6" s="334"/>
      <c r="E6" s="349" t="s">
        <v>126</v>
      </c>
      <c r="F6" s="349"/>
      <c r="G6" s="147"/>
      <c r="H6" s="150"/>
      <c r="K6" s="344"/>
      <c r="L6" s="344"/>
      <c r="M6" s="147"/>
      <c r="N6" s="150"/>
    </row>
    <row r="7" spans="1:16" s="137" customFormat="1" x14ac:dyDescent="0.2">
      <c r="A7" s="149"/>
      <c r="B7" s="60" t="s">
        <v>89</v>
      </c>
      <c r="C7" s="3"/>
      <c r="D7" s="3"/>
      <c r="E7" s="350"/>
      <c r="F7" s="350"/>
      <c r="G7" s="147"/>
      <c r="H7" s="147"/>
      <c r="K7" s="147"/>
      <c r="L7" s="147"/>
      <c r="M7" s="147"/>
      <c r="N7" s="147"/>
    </row>
    <row r="8" spans="1:16" s="137" customFormat="1" x14ac:dyDescent="0.2">
      <c r="A8" s="149"/>
      <c r="B8" s="335" t="str">
        <f>'Cover Page'!C8</f>
        <v>Aetna Life Insurance Company</v>
      </c>
      <c r="C8" s="334"/>
      <c r="D8" s="334"/>
      <c r="E8" s="350"/>
      <c r="F8" s="350"/>
      <c r="G8" s="147"/>
      <c r="H8" s="150"/>
      <c r="I8" s="148"/>
      <c r="J8" s="148"/>
      <c r="K8" s="344"/>
      <c r="L8" s="344"/>
      <c r="M8" s="147"/>
      <c r="N8" s="150"/>
      <c r="O8" s="148"/>
      <c r="P8" s="148"/>
    </row>
    <row r="9" spans="1:16" s="137" customFormat="1" x14ac:dyDescent="0.2">
      <c r="A9" s="149"/>
      <c r="B9" s="61" t="s">
        <v>91</v>
      </c>
      <c r="C9" s="3"/>
      <c r="D9" s="3"/>
      <c r="E9" s="350"/>
      <c r="F9" s="350"/>
      <c r="G9" s="149"/>
      <c r="H9" s="149"/>
      <c r="I9" s="148"/>
      <c r="J9" s="148"/>
      <c r="K9" s="151"/>
      <c r="L9" s="151"/>
      <c r="M9" s="149"/>
      <c r="N9" s="149"/>
      <c r="O9" s="148"/>
      <c r="P9" s="148"/>
    </row>
    <row r="10" spans="1:16" s="137" customFormat="1" x14ac:dyDescent="0.2">
      <c r="A10" s="149"/>
      <c r="B10" s="336" t="str">
        <f>'Cover Page'!C9</f>
        <v>0</v>
      </c>
      <c r="C10" s="334"/>
      <c r="D10" s="334"/>
      <c r="E10" s="350"/>
      <c r="F10" s="350"/>
      <c r="G10" s="149"/>
      <c r="H10" s="150"/>
      <c r="I10" s="148"/>
      <c r="J10" s="148"/>
      <c r="K10" s="344"/>
      <c r="L10" s="344"/>
      <c r="M10" s="149"/>
      <c r="N10" s="150"/>
      <c r="O10" s="148"/>
      <c r="P10" s="148"/>
    </row>
    <row r="11" spans="1:16" s="137" customFormat="1" x14ac:dyDescent="0.2">
      <c r="A11" s="149"/>
      <c r="B11" s="61" t="s">
        <v>86</v>
      </c>
      <c r="C11" s="3"/>
      <c r="D11" s="3"/>
      <c r="E11" s="350"/>
      <c r="F11" s="350"/>
      <c r="G11" s="149"/>
      <c r="H11" s="152"/>
      <c r="I11" s="148"/>
      <c r="J11" s="148"/>
      <c r="K11" s="151"/>
      <c r="L11" s="151"/>
      <c r="M11" s="149"/>
      <c r="N11" s="152"/>
      <c r="O11" s="148"/>
      <c r="P11" s="148"/>
    </row>
    <row r="12" spans="1:16" s="137" customFormat="1" x14ac:dyDescent="0.2">
      <c r="A12" s="149"/>
      <c r="B12" s="336" t="str">
        <f>'Cover Page'!C6</f>
        <v>2018</v>
      </c>
      <c r="C12" s="334"/>
      <c r="D12" s="334"/>
      <c r="E12" s="344"/>
      <c r="F12" s="344"/>
      <c r="G12" s="149"/>
      <c r="H12" s="150"/>
      <c r="I12" s="148"/>
      <c r="J12" s="148"/>
      <c r="K12" s="344"/>
      <c r="L12" s="344"/>
      <c r="M12" s="149"/>
      <c r="N12" s="150"/>
      <c r="O12" s="148"/>
      <c r="P12" s="148"/>
    </row>
    <row r="13" spans="1:16" s="137" customFormat="1" x14ac:dyDescent="0.2">
      <c r="A13" s="149"/>
      <c r="B13" s="148"/>
      <c r="C13" s="148"/>
      <c r="D13" s="147"/>
      <c r="G13" s="153"/>
      <c r="H13" s="153"/>
      <c r="I13" s="148"/>
      <c r="J13" s="148"/>
      <c r="M13" s="153"/>
      <c r="N13" s="153"/>
      <c r="O13" s="148"/>
      <c r="P13" s="148"/>
    </row>
    <row r="14" spans="1:16" ht="13.5" thickBot="1" x14ac:dyDescent="0.25">
      <c r="D14" s="154"/>
    </row>
    <row r="15" spans="1:16" ht="13.7" customHeight="1" thickBot="1" x14ac:dyDescent="0.25">
      <c r="D15" s="147"/>
      <c r="E15" s="322" t="s">
        <v>33</v>
      </c>
      <c r="F15" s="323"/>
      <c r="G15" s="323"/>
      <c r="H15" s="323"/>
      <c r="I15" s="323"/>
      <c r="J15" s="323"/>
      <c r="K15" s="322" t="s">
        <v>33</v>
      </c>
      <c r="L15" s="323"/>
      <c r="M15" s="323"/>
      <c r="N15" s="323"/>
      <c r="O15" s="323"/>
      <c r="P15" s="327"/>
    </row>
    <row r="16" spans="1:16" ht="13.7" customHeight="1" thickBot="1" x14ac:dyDescent="0.25">
      <c r="D16" s="147"/>
      <c r="E16" s="319" t="s">
        <v>107</v>
      </c>
      <c r="F16" s="347"/>
      <c r="G16" s="347"/>
      <c r="H16" s="347"/>
      <c r="I16" s="347"/>
      <c r="J16" s="348"/>
      <c r="K16" s="319" t="s">
        <v>108</v>
      </c>
      <c r="L16" s="347"/>
      <c r="M16" s="347"/>
      <c r="N16" s="347"/>
      <c r="O16" s="347"/>
      <c r="P16" s="348"/>
    </row>
    <row r="17" spans="2:16" ht="13.7" customHeight="1" thickBot="1" x14ac:dyDescent="0.25">
      <c r="D17" s="147"/>
      <c r="E17" s="345" t="s">
        <v>8</v>
      </c>
      <c r="F17" s="346"/>
      <c r="G17" s="345" t="s">
        <v>9</v>
      </c>
      <c r="H17" s="346"/>
      <c r="I17" s="324" t="s">
        <v>10</v>
      </c>
      <c r="J17" s="325"/>
      <c r="K17" s="345" t="s">
        <v>8</v>
      </c>
      <c r="L17" s="346"/>
      <c r="M17" s="345" t="s">
        <v>9</v>
      </c>
      <c r="N17" s="346"/>
      <c r="O17" s="324" t="s">
        <v>10</v>
      </c>
      <c r="P17" s="325"/>
    </row>
    <row r="18" spans="2:16" ht="13.7" customHeight="1" x14ac:dyDescent="0.2">
      <c r="D18" s="147"/>
      <c r="E18" s="193" t="s">
        <v>154</v>
      </c>
      <c r="F18" s="198" t="s">
        <v>154</v>
      </c>
      <c r="G18" s="193" t="s">
        <v>154</v>
      </c>
      <c r="H18" s="194" t="s">
        <v>154</v>
      </c>
      <c r="I18" s="193" t="s">
        <v>154</v>
      </c>
      <c r="J18" s="194" t="s">
        <v>154</v>
      </c>
      <c r="K18" s="193" t="s">
        <v>154</v>
      </c>
      <c r="L18" s="194" t="s">
        <v>154</v>
      </c>
      <c r="M18" s="193" t="s">
        <v>154</v>
      </c>
      <c r="N18" s="194" t="s">
        <v>154</v>
      </c>
      <c r="O18" s="193" t="s">
        <v>154</v>
      </c>
      <c r="P18" s="194" t="s">
        <v>154</v>
      </c>
    </row>
    <row r="19" spans="2:16" ht="21" customHeight="1" thickBot="1" x14ac:dyDescent="0.25">
      <c r="B19" s="338" t="s">
        <v>157</v>
      </c>
      <c r="C19" s="339"/>
      <c r="D19" s="340"/>
      <c r="E19" s="192" t="str">
        <f>"12/31/"&amp;""&amp;'Cover Page'!C$6</f>
        <v>12/31/2018</v>
      </c>
      <c r="F19" s="199">
        <f>DATE(YEAR(E19)+0,MONTH(E19)+3,DAY(E19)+0)</f>
        <v>43555</v>
      </c>
      <c r="G19" s="192" t="str">
        <f>"12/31/"&amp;""&amp;'Cover Page'!C$6</f>
        <v>12/31/2018</v>
      </c>
      <c r="H19" s="195">
        <f>DATE(YEAR(G19)+0,MONTH(G19)+3,DAY(G19)+0)</f>
        <v>43555</v>
      </c>
      <c r="I19" s="192" t="str">
        <f>"12/31/"&amp;""&amp;'Cover Page'!C$6</f>
        <v>12/31/2018</v>
      </c>
      <c r="J19" s="195">
        <f>DATE(YEAR(I19)+0,MONTH(I19)+3,DAY(I19)+0)</f>
        <v>43555</v>
      </c>
      <c r="K19" s="192" t="str">
        <f>"12/31/"&amp;""&amp;'Cover Page'!C$6</f>
        <v>12/31/2018</v>
      </c>
      <c r="L19" s="195">
        <f>DATE(YEAR(K19)+0,MONTH(K19)+3,DAY(K19)+0)</f>
        <v>43555</v>
      </c>
      <c r="M19" s="192" t="str">
        <f>"12/31/"&amp;""&amp;'Cover Page'!C$6</f>
        <v>12/31/2018</v>
      </c>
      <c r="N19" s="195">
        <f>DATE(YEAR(M19)+0,MONTH(M19)+3,DAY(M19)+0)</f>
        <v>43555</v>
      </c>
      <c r="O19" s="192" t="str">
        <f>"12/31/"&amp;""&amp;'Cover Page'!C$6</f>
        <v>12/31/2018</v>
      </c>
      <c r="P19" s="195">
        <f>DATE(YEAR(O19)+0,MONTH(O19)+3,DAY(O19)+0)</f>
        <v>43555</v>
      </c>
    </row>
    <row r="20" spans="2:16" s="147" customFormat="1" ht="21" customHeight="1" x14ac:dyDescent="0.2">
      <c r="B20" s="341"/>
      <c r="C20" s="342"/>
      <c r="D20" s="343"/>
      <c r="E20" s="94">
        <v>1</v>
      </c>
      <c r="F20" s="95">
        <v>2</v>
      </c>
      <c r="G20" s="94">
        <v>3</v>
      </c>
      <c r="H20" s="95">
        <v>4</v>
      </c>
      <c r="I20" s="94">
        <v>5</v>
      </c>
      <c r="J20" s="95">
        <v>6</v>
      </c>
      <c r="K20" s="94">
        <v>7</v>
      </c>
      <c r="L20" s="95">
        <v>8</v>
      </c>
      <c r="M20" s="94">
        <v>9</v>
      </c>
      <c r="N20" s="95">
        <v>10</v>
      </c>
      <c r="O20" s="94">
        <v>11</v>
      </c>
      <c r="P20" s="95">
        <v>12</v>
      </c>
    </row>
    <row r="21" spans="2:16" x14ac:dyDescent="0.2">
      <c r="B21" s="10" t="s">
        <v>0</v>
      </c>
      <c r="C21" s="22" t="s">
        <v>64</v>
      </c>
      <c r="D21" s="90"/>
      <c r="E21" s="275"/>
      <c r="F21" s="276"/>
      <c r="G21" s="275"/>
      <c r="H21" s="277"/>
      <c r="I21" s="275"/>
      <c r="J21" s="276"/>
      <c r="K21" s="275"/>
      <c r="L21" s="276"/>
      <c r="M21" s="275"/>
      <c r="N21" s="277"/>
      <c r="O21" s="275"/>
      <c r="P21" s="276"/>
    </row>
    <row r="22" spans="2:16" x14ac:dyDescent="0.2">
      <c r="B22" s="13"/>
      <c r="C22" s="14">
        <v>1.1000000000000001</v>
      </c>
      <c r="D22" s="17" t="s">
        <v>15</v>
      </c>
      <c r="E22" s="282"/>
      <c r="F22" s="281"/>
      <c r="G22" s="282"/>
      <c r="H22" s="281"/>
      <c r="I22" s="282"/>
      <c r="J22" s="281"/>
      <c r="K22" s="282"/>
      <c r="L22" s="281"/>
      <c r="M22" s="282">
        <v>7237914</v>
      </c>
      <c r="N22" s="281">
        <v>6592619</v>
      </c>
      <c r="O22" s="282">
        <v>134861761</v>
      </c>
      <c r="P22" s="281">
        <v>122838175</v>
      </c>
    </row>
    <row r="23" spans="2:16" x14ac:dyDescent="0.2">
      <c r="B23" s="13"/>
      <c r="C23" s="14">
        <v>1.2</v>
      </c>
      <c r="D23" s="17" t="s">
        <v>16</v>
      </c>
      <c r="E23" s="282"/>
      <c r="F23" s="281"/>
      <c r="G23" s="282"/>
      <c r="H23" s="281"/>
      <c r="I23" s="282"/>
      <c r="J23" s="281"/>
      <c r="K23" s="282"/>
      <c r="L23" s="281"/>
      <c r="M23" s="282">
        <v>446</v>
      </c>
      <c r="N23" s="281">
        <v>446</v>
      </c>
      <c r="O23" s="282">
        <v>8482</v>
      </c>
      <c r="P23" s="281">
        <v>8482</v>
      </c>
    </row>
    <row r="24" spans="2:16" x14ac:dyDescent="0.2">
      <c r="B24" s="13"/>
      <c r="C24" s="14">
        <v>1.3</v>
      </c>
      <c r="D24" s="17" t="s">
        <v>34</v>
      </c>
      <c r="E24" s="282"/>
      <c r="F24" s="281"/>
      <c r="G24" s="282"/>
      <c r="H24" s="281"/>
      <c r="I24" s="282"/>
      <c r="J24" s="281"/>
      <c r="K24" s="282"/>
      <c r="L24" s="281"/>
      <c r="M24" s="282">
        <v>418</v>
      </c>
      <c r="N24" s="281">
        <v>418</v>
      </c>
      <c r="O24" s="282">
        <v>7947</v>
      </c>
      <c r="P24" s="281">
        <v>7947</v>
      </c>
    </row>
    <row r="25" spans="2:16" x14ac:dyDescent="0.2">
      <c r="B25" s="13"/>
      <c r="C25" s="14">
        <v>1.4</v>
      </c>
      <c r="D25" s="17" t="s">
        <v>17</v>
      </c>
      <c r="E25" s="282"/>
      <c r="F25" s="281"/>
      <c r="G25" s="282"/>
      <c r="H25" s="281"/>
      <c r="I25" s="282"/>
      <c r="J25" s="281"/>
      <c r="K25" s="282"/>
      <c r="L25" s="281"/>
      <c r="M25" s="282">
        <v>9734</v>
      </c>
      <c r="N25" s="281">
        <v>9734</v>
      </c>
      <c r="O25" s="282">
        <v>184955</v>
      </c>
      <c r="P25" s="281">
        <v>184955</v>
      </c>
    </row>
    <row r="26" spans="2:16" x14ac:dyDescent="0.2">
      <c r="B26" s="159"/>
      <c r="C26" s="160"/>
      <c r="D26" s="41"/>
      <c r="E26" s="272"/>
      <c r="F26" s="273"/>
      <c r="G26" s="272"/>
      <c r="H26" s="274"/>
      <c r="I26" s="272"/>
      <c r="J26" s="273"/>
      <c r="K26" s="272"/>
      <c r="L26" s="273"/>
      <c r="M26" s="272"/>
      <c r="N26" s="274"/>
      <c r="O26" s="272"/>
      <c r="P26" s="273"/>
    </row>
    <row r="27" spans="2:16" x14ac:dyDescent="0.2">
      <c r="B27" s="13" t="s">
        <v>1</v>
      </c>
      <c r="C27" s="27" t="s">
        <v>65</v>
      </c>
      <c r="D27" s="91"/>
      <c r="E27" s="267"/>
      <c r="F27" s="270"/>
      <c r="G27" s="267"/>
      <c r="H27" s="271"/>
      <c r="I27" s="267"/>
      <c r="J27" s="270"/>
      <c r="K27" s="267"/>
      <c r="L27" s="270"/>
      <c r="M27" s="267"/>
      <c r="N27" s="271"/>
      <c r="O27" s="267"/>
      <c r="P27" s="270"/>
    </row>
    <row r="28" spans="2:16" x14ac:dyDescent="0.2">
      <c r="B28" s="13"/>
      <c r="C28" s="14">
        <v>2.1</v>
      </c>
      <c r="D28" s="17" t="s">
        <v>39</v>
      </c>
      <c r="E28" s="267"/>
      <c r="F28" s="270"/>
      <c r="G28" s="267"/>
      <c r="H28" s="271"/>
      <c r="I28" s="267"/>
      <c r="J28" s="270"/>
      <c r="K28" s="267"/>
      <c r="L28" s="270"/>
      <c r="M28" s="267"/>
      <c r="N28" s="271"/>
      <c r="O28" s="267"/>
      <c r="P28" s="270"/>
    </row>
    <row r="29" spans="2:16" x14ac:dyDescent="0.2">
      <c r="B29" s="13"/>
      <c r="C29" s="14"/>
      <c r="D29" s="17" t="s">
        <v>55</v>
      </c>
      <c r="E29" s="282"/>
      <c r="F29" s="233"/>
      <c r="G29" s="282"/>
      <c r="H29" s="233"/>
      <c r="I29" s="282"/>
      <c r="J29" s="233"/>
      <c r="K29" s="282"/>
      <c r="L29" s="233"/>
      <c r="M29" s="282">
        <v>3918305</v>
      </c>
      <c r="N29" s="233"/>
      <c r="O29" s="282">
        <v>106090793</v>
      </c>
      <c r="P29" s="233"/>
    </row>
    <row r="30" spans="2:16" ht="28.5" customHeight="1" x14ac:dyDescent="0.2">
      <c r="B30" s="13"/>
      <c r="C30" s="14"/>
      <c r="D30" s="15" t="s">
        <v>54</v>
      </c>
      <c r="E30" s="278"/>
      <c r="F30" s="281"/>
      <c r="G30" s="278"/>
      <c r="H30" s="281"/>
      <c r="I30" s="278"/>
      <c r="J30" s="281"/>
      <c r="K30" s="278"/>
      <c r="L30" s="281"/>
      <c r="M30" s="278"/>
      <c r="N30" s="281">
        <v>3872088</v>
      </c>
      <c r="O30" s="278"/>
      <c r="P30" s="281">
        <v>104839151</v>
      </c>
    </row>
    <row r="31" spans="2:16" s="147" customFormat="1" x14ac:dyDescent="0.2">
      <c r="B31" s="19"/>
      <c r="C31" s="14">
        <v>2.2000000000000002</v>
      </c>
      <c r="D31" s="17" t="s">
        <v>35</v>
      </c>
      <c r="E31" s="267"/>
      <c r="F31" s="270"/>
      <c r="G31" s="267"/>
      <c r="H31" s="271"/>
      <c r="I31" s="267"/>
      <c r="J31" s="270"/>
      <c r="K31" s="267"/>
      <c r="L31" s="270"/>
      <c r="M31" s="267"/>
      <c r="N31" s="271"/>
      <c r="O31" s="267"/>
      <c r="P31" s="270"/>
    </row>
    <row r="32" spans="2:16" s="147" customFormat="1" ht="25.5" x14ac:dyDescent="0.2">
      <c r="B32" s="19"/>
      <c r="C32" s="14"/>
      <c r="D32" s="15" t="s">
        <v>51</v>
      </c>
      <c r="E32" s="282"/>
      <c r="F32" s="233"/>
      <c r="G32" s="282"/>
      <c r="H32" s="232"/>
      <c r="I32" s="282"/>
      <c r="J32" s="233"/>
      <c r="K32" s="282"/>
      <c r="L32" s="233"/>
      <c r="M32" s="282">
        <v>267092</v>
      </c>
      <c r="N32" s="232"/>
      <c r="O32" s="282">
        <v>7231676</v>
      </c>
      <c r="P32" s="233"/>
    </row>
    <row r="33" spans="2:16" s="147" customFormat="1" ht="25.5" x14ac:dyDescent="0.2">
      <c r="B33" s="19"/>
      <c r="C33" s="14"/>
      <c r="D33" s="15" t="s">
        <v>44</v>
      </c>
      <c r="E33" s="278"/>
      <c r="F33" s="281"/>
      <c r="G33" s="278"/>
      <c r="H33" s="287"/>
      <c r="I33" s="278"/>
      <c r="J33" s="281"/>
      <c r="K33" s="278"/>
      <c r="L33" s="281"/>
      <c r="M33" s="278"/>
      <c r="N33" s="287">
        <v>53088</v>
      </c>
      <c r="O33" s="278"/>
      <c r="P33" s="281">
        <v>1437390</v>
      </c>
    </row>
    <row r="34" spans="2:16" x14ac:dyDescent="0.2">
      <c r="B34" s="13"/>
      <c r="C34" s="14">
        <v>2.2999999999999998</v>
      </c>
      <c r="D34" s="17" t="s">
        <v>28</v>
      </c>
      <c r="E34" s="282"/>
      <c r="F34" s="233"/>
      <c r="G34" s="282"/>
      <c r="H34" s="232"/>
      <c r="I34" s="282"/>
      <c r="J34" s="233"/>
      <c r="K34" s="282"/>
      <c r="L34" s="233"/>
      <c r="M34" s="282"/>
      <c r="N34" s="232"/>
      <c r="O34" s="282"/>
      <c r="P34" s="233"/>
    </row>
    <row r="35" spans="2:16" s="147" customFormat="1" x14ac:dyDescent="0.2">
      <c r="B35" s="19"/>
      <c r="C35" s="14">
        <v>2.4</v>
      </c>
      <c r="D35" s="17" t="s">
        <v>36</v>
      </c>
      <c r="E35" s="267"/>
      <c r="F35" s="270"/>
      <c r="G35" s="267"/>
      <c r="H35" s="271"/>
      <c r="I35" s="267"/>
      <c r="J35" s="270"/>
      <c r="K35" s="267"/>
      <c r="L35" s="270"/>
      <c r="M35" s="267"/>
      <c r="N35" s="271"/>
      <c r="O35" s="267"/>
      <c r="P35" s="270"/>
    </row>
    <row r="36" spans="2:16" s="147" customFormat="1" ht="25.5" x14ac:dyDescent="0.2">
      <c r="B36" s="19"/>
      <c r="C36" s="14"/>
      <c r="D36" s="15" t="s">
        <v>52</v>
      </c>
      <c r="E36" s="282"/>
      <c r="F36" s="233"/>
      <c r="G36" s="282"/>
      <c r="H36" s="232"/>
      <c r="I36" s="282"/>
      <c r="J36" s="233"/>
      <c r="K36" s="282"/>
      <c r="L36" s="233"/>
      <c r="M36" s="282"/>
      <c r="N36" s="232"/>
      <c r="O36" s="282"/>
      <c r="P36" s="233"/>
    </row>
    <row r="37" spans="2:16" s="147" customFormat="1" ht="25.5" x14ac:dyDescent="0.2">
      <c r="B37" s="19"/>
      <c r="C37" s="14"/>
      <c r="D37" s="15" t="s">
        <v>43</v>
      </c>
      <c r="E37" s="278"/>
      <c r="F37" s="281"/>
      <c r="G37" s="278"/>
      <c r="H37" s="287"/>
      <c r="I37" s="278"/>
      <c r="J37" s="281"/>
      <c r="K37" s="278"/>
      <c r="L37" s="281"/>
      <c r="M37" s="278"/>
      <c r="N37" s="287"/>
      <c r="O37" s="278"/>
      <c r="P37" s="281"/>
    </row>
    <row r="38" spans="2:16" x14ac:dyDescent="0.2">
      <c r="B38" s="13"/>
      <c r="C38" s="14">
        <v>2.5</v>
      </c>
      <c r="D38" s="17" t="s">
        <v>29</v>
      </c>
      <c r="E38" s="282"/>
      <c r="F38" s="233"/>
      <c r="G38" s="282"/>
      <c r="H38" s="232"/>
      <c r="I38" s="282"/>
      <c r="J38" s="233"/>
      <c r="K38" s="282"/>
      <c r="L38" s="233"/>
      <c r="M38" s="282"/>
      <c r="N38" s="232"/>
      <c r="O38" s="282"/>
      <c r="P38" s="233"/>
    </row>
    <row r="39" spans="2:16" x14ac:dyDescent="0.2">
      <c r="B39" s="13"/>
      <c r="C39" s="14">
        <v>2.6</v>
      </c>
      <c r="D39" s="17" t="s">
        <v>31</v>
      </c>
      <c r="E39" s="267"/>
      <c r="F39" s="270"/>
      <c r="G39" s="267"/>
      <c r="H39" s="271"/>
      <c r="I39" s="267"/>
      <c r="J39" s="270"/>
      <c r="K39" s="267"/>
      <c r="L39" s="270"/>
      <c r="M39" s="267"/>
      <c r="N39" s="271"/>
      <c r="O39" s="267"/>
      <c r="P39" s="270"/>
    </row>
    <row r="40" spans="2:16" ht="28.5" customHeight="1" x14ac:dyDescent="0.2">
      <c r="B40" s="13"/>
      <c r="C40" s="14"/>
      <c r="D40" s="15" t="s">
        <v>113</v>
      </c>
      <c r="E40" s="282"/>
      <c r="F40" s="233"/>
      <c r="G40" s="282"/>
      <c r="H40" s="232"/>
      <c r="I40" s="282"/>
      <c r="J40" s="233"/>
      <c r="K40" s="282"/>
      <c r="L40" s="233"/>
      <c r="M40" s="282"/>
      <c r="N40" s="232"/>
      <c r="O40" s="282"/>
      <c r="P40" s="233"/>
    </row>
    <row r="41" spans="2:16" ht="27.95" customHeight="1" x14ac:dyDescent="0.2">
      <c r="B41" s="13"/>
      <c r="C41" s="14"/>
      <c r="D41" s="15" t="s">
        <v>114</v>
      </c>
      <c r="E41" s="278"/>
      <c r="F41" s="281"/>
      <c r="G41" s="278"/>
      <c r="H41" s="287"/>
      <c r="I41" s="278"/>
      <c r="J41" s="281"/>
      <c r="K41" s="278"/>
      <c r="L41" s="281"/>
      <c r="M41" s="278"/>
      <c r="N41" s="287"/>
      <c r="O41" s="278"/>
      <c r="P41" s="281"/>
    </row>
    <row r="42" spans="2:16" x14ac:dyDescent="0.2">
      <c r="B42" s="13"/>
      <c r="C42" s="14">
        <v>2.7</v>
      </c>
      <c r="D42" s="17" t="s">
        <v>37</v>
      </c>
      <c r="E42" s="267"/>
      <c r="F42" s="270"/>
      <c r="G42" s="267"/>
      <c r="H42" s="271"/>
      <c r="I42" s="267"/>
      <c r="J42" s="270"/>
      <c r="K42" s="267"/>
      <c r="L42" s="270"/>
      <c r="M42" s="267"/>
      <c r="N42" s="271"/>
      <c r="O42" s="267"/>
      <c r="P42" s="270"/>
    </row>
    <row r="43" spans="2:16" x14ac:dyDescent="0.2">
      <c r="B43" s="13"/>
      <c r="C43" s="14"/>
      <c r="D43" s="15" t="s">
        <v>115</v>
      </c>
      <c r="E43" s="282"/>
      <c r="F43" s="233"/>
      <c r="G43" s="282"/>
      <c r="H43" s="232"/>
      <c r="I43" s="282"/>
      <c r="J43" s="233"/>
      <c r="K43" s="282"/>
      <c r="L43" s="233"/>
      <c r="M43" s="282">
        <v>2174</v>
      </c>
      <c r="N43" s="232"/>
      <c r="O43" s="282">
        <v>58856</v>
      </c>
      <c r="P43" s="233"/>
    </row>
    <row r="44" spans="2:16" s="147" customFormat="1" ht="25.5" x14ac:dyDescent="0.2">
      <c r="B44" s="19"/>
      <c r="C44" s="14"/>
      <c r="D44" s="15" t="s">
        <v>116</v>
      </c>
      <c r="E44" s="278"/>
      <c r="F44" s="281"/>
      <c r="G44" s="278"/>
      <c r="H44" s="287"/>
      <c r="I44" s="278"/>
      <c r="J44" s="281"/>
      <c r="K44" s="278"/>
      <c r="L44" s="281"/>
      <c r="M44" s="278"/>
      <c r="N44" s="287">
        <v>61</v>
      </c>
      <c r="O44" s="278"/>
      <c r="P44" s="281">
        <v>1664</v>
      </c>
    </row>
    <row r="45" spans="2:16" x14ac:dyDescent="0.2">
      <c r="B45" s="13"/>
      <c r="C45" s="92" t="s">
        <v>117</v>
      </c>
      <c r="D45" s="17" t="s">
        <v>30</v>
      </c>
      <c r="E45" s="282"/>
      <c r="F45" s="279"/>
      <c r="G45" s="282"/>
      <c r="H45" s="280"/>
      <c r="I45" s="282"/>
      <c r="J45" s="279"/>
      <c r="K45" s="282"/>
      <c r="L45" s="279"/>
      <c r="M45" s="282">
        <v>1077</v>
      </c>
      <c r="N45" s="280"/>
      <c r="O45" s="282">
        <v>29166</v>
      </c>
      <c r="P45" s="279"/>
    </row>
    <row r="46" spans="2:16" x14ac:dyDescent="0.2">
      <c r="B46" s="13"/>
      <c r="C46" s="14">
        <v>2.9</v>
      </c>
      <c r="D46" s="17" t="s">
        <v>101</v>
      </c>
      <c r="E46" s="267"/>
      <c r="F46" s="268"/>
      <c r="G46" s="267"/>
      <c r="H46" s="269"/>
      <c r="I46" s="267"/>
      <c r="J46" s="268"/>
      <c r="K46" s="267"/>
      <c r="L46" s="268"/>
      <c r="M46" s="267"/>
      <c r="N46" s="269"/>
      <c r="O46" s="267"/>
      <c r="P46" s="268"/>
    </row>
    <row r="47" spans="2:16" x14ac:dyDescent="0.2">
      <c r="B47" s="13"/>
      <c r="C47" s="14"/>
      <c r="D47" s="15" t="s">
        <v>118</v>
      </c>
      <c r="E47" s="282"/>
      <c r="F47" s="286"/>
      <c r="G47" s="282"/>
      <c r="H47" s="288"/>
      <c r="I47" s="282"/>
      <c r="J47" s="286"/>
      <c r="K47" s="282"/>
      <c r="L47" s="286"/>
      <c r="M47" s="282"/>
      <c r="N47" s="288"/>
      <c r="O47" s="282"/>
      <c r="P47" s="286"/>
    </row>
    <row r="48" spans="2:16" x14ac:dyDescent="0.2">
      <c r="B48" s="13"/>
      <c r="C48" s="14"/>
      <c r="D48" s="17" t="s">
        <v>119</v>
      </c>
      <c r="E48" s="282"/>
      <c r="F48" s="286"/>
      <c r="G48" s="282"/>
      <c r="H48" s="288"/>
      <c r="I48" s="282"/>
      <c r="J48" s="286"/>
      <c r="K48" s="282"/>
      <c r="L48" s="286"/>
      <c r="M48" s="282"/>
      <c r="N48" s="288"/>
      <c r="O48" s="282"/>
      <c r="P48" s="286"/>
    </row>
    <row r="49" spans="1:16" x14ac:dyDescent="0.2">
      <c r="B49" s="13"/>
      <c r="C49" s="14"/>
      <c r="D49" s="17" t="s">
        <v>120</v>
      </c>
      <c r="E49" s="282"/>
      <c r="F49" s="279"/>
      <c r="G49" s="282"/>
      <c r="H49" s="280"/>
      <c r="I49" s="282"/>
      <c r="J49" s="279"/>
      <c r="K49" s="282"/>
      <c r="L49" s="279"/>
      <c r="M49" s="282"/>
      <c r="N49" s="280"/>
      <c r="O49" s="282"/>
      <c r="P49" s="279"/>
    </row>
    <row r="50" spans="1:16" s="147" customFormat="1" x14ac:dyDescent="0.2">
      <c r="B50" s="19"/>
      <c r="C50" s="93" t="s">
        <v>14</v>
      </c>
      <c r="D50" s="17" t="s">
        <v>26</v>
      </c>
      <c r="E50" s="282"/>
      <c r="F50" s="281"/>
      <c r="G50" s="282"/>
      <c r="H50" s="287"/>
      <c r="I50" s="282"/>
      <c r="J50" s="281"/>
      <c r="K50" s="282"/>
      <c r="L50" s="281"/>
      <c r="M50" s="282"/>
      <c r="N50" s="287"/>
      <c r="O50" s="282"/>
      <c r="P50" s="281"/>
    </row>
    <row r="51" spans="1:16" s="147" customFormat="1" x14ac:dyDescent="0.2">
      <c r="A51" s="155"/>
      <c r="B51" s="19"/>
      <c r="C51" s="93" t="s">
        <v>121</v>
      </c>
      <c r="D51" s="15" t="s">
        <v>49</v>
      </c>
      <c r="E51" s="80">
        <f>E29+E32-E34+E36-E38+E40+E43-E45+E47+E48-E49+E50</f>
        <v>0</v>
      </c>
      <c r="F51" s="81">
        <f>F30+F33+F37+F41+F44+F47+F48+F50</f>
        <v>0</v>
      </c>
      <c r="G51" s="80">
        <f>G29+G32-G34+G36-G38+G40+G43-G45+G47+G48-G49+G50</f>
        <v>0</v>
      </c>
      <c r="H51" s="81">
        <f>H30+H33+H37+H41+H44+H47+H48+H50</f>
        <v>0</v>
      </c>
      <c r="I51" s="80">
        <f>I29+I32-I34+I36-I38+I40+I43-I45+I47+I48-I49+I50</f>
        <v>0</v>
      </c>
      <c r="J51" s="81">
        <f>J30+J33+J37+J41+J44+J47+J48+J50</f>
        <v>0</v>
      </c>
      <c r="K51" s="80">
        <f>K29+K32-K34+K36-K38+K40+K43-K45+K47+K48-K49+K50</f>
        <v>0</v>
      </c>
      <c r="L51" s="81">
        <f>L30+L33+L37+L41+L44+L47+L48+L50</f>
        <v>0</v>
      </c>
      <c r="M51" s="80">
        <f>M29+M32-M34+M36-M38+M40+M43-M45+M47+M48-M49+M50</f>
        <v>4186494</v>
      </c>
      <c r="N51" s="81">
        <f>N30+N33+N37+N41+N44+N47+N48+N50</f>
        <v>3925237</v>
      </c>
      <c r="O51" s="80">
        <f>O29+O32-O34+O36-O38+O40+O43-O45+O47+O48-O49+O50</f>
        <v>113352159</v>
      </c>
      <c r="P51" s="81">
        <f>P30+P33+P37+P41+P44+P47+P48+P50</f>
        <v>106278205</v>
      </c>
    </row>
    <row r="52" spans="1:16" ht="13.5" thickBot="1" x14ac:dyDescent="0.25">
      <c r="B52" s="159"/>
      <c r="C52" s="40"/>
      <c r="D52" s="161"/>
      <c r="E52" s="264"/>
      <c r="F52" s="265"/>
      <c r="G52" s="264"/>
      <c r="H52" s="266"/>
      <c r="I52" s="264"/>
      <c r="J52" s="265"/>
      <c r="K52" s="264"/>
      <c r="L52" s="265"/>
      <c r="M52" s="264"/>
      <c r="N52" s="266"/>
      <c r="O52" s="264"/>
      <c r="P52" s="265"/>
    </row>
    <row r="53" spans="1:16" x14ac:dyDescent="0.2">
      <c r="B53" s="2"/>
      <c r="C53" s="2"/>
      <c r="D53" s="2"/>
    </row>
    <row r="54" spans="1:16" x14ac:dyDescent="0.2">
      <c r="B54" s="51"/>
      <c r="C54" s="51" t="s">
        <v>61</v>
      </c>
      <c r="D54" s="51"/>
    </row>
    <row r="55" spans="1:16" ht="13.15" customHeight="1" x14ac:dyDescent="0.2">
      <c r="B55" s="51"/>
      <c r="C55" s="51"/>
      <c r="D55" s="203" t="s">
        <v>143</v>
      </c>
    </row>
    <row r="56" spans="1:16" x14ac:dyDescent="0.2">
      <c r="B56" s="51"/>
      <c r="C56" s="51"/>
      <c r="D56" s="51" t="s">
        <v>72</v>
      </c>
    </row>
    <row r="57" spans="1:16" ht="13.15" customHeight="1" x14ac:dyDescent="0.2">
      <c r="B57" s="51"/>
      <c r="C57" s="51"/>
      <c r="D57" s="51" t="s">
        <v>66</v>
      </c>
      <c r="E57" s="182"/>
    </row>
    <row r="58" spans="1:16" ht="13.15" customHeight="1" x14ac:dyDescent="0.2">
      <c r="B58" s="2"/>
      <c r="C58" s="89"/>
      <c r="D58" s="203" t="s">
        <v>102</v>
      </c>
    </row>
    <row r="59" spans="1:16" ht="13.15" customHeight="1" x14ac:dyDescent="0.2">
      <c r="C59" s="157"/>
      <c r="D59" s="157"/>
    </row>
  </sheetData>
  <sheetProtection algorithmName="SHA-1" hashValue="KJTupgr8ud8ZV2EcOCogKRsa01E=" saltValue="omKJKoo+8tUiv/49vtCHRA==" spinCount="100000" sheet="1" objects="1" scenarios="1" formatCells="0" formatColumns="0" formatRows="0"/>
  <dataConsolidate link="1"/>
  <mergeCells count="21">
    <mergeCell ref="B6:D6"/>
    <mergeCell ref="B8:D8"/>
    <mergeCell ref="B10:D10"/>
    <mergeCell ref="E6:F11"/>
    <mergeCell ref="B12:D12"/>
    <mergeCell ref="B19:D20"/>
    <mergeCell ref="E12:F12"/>
    <mergeCell ref="E15:J15"/>
    <mergeCell ref="G17:H17"/>
    <mergeCell ref="I17:J17"/>
    <mergeCell ref="E17:F17"/>
    <mergeCell ref="E16:J16"/>
    <mergeCell ref="K6:L6"/>
    <mergeCell ref="K8:L8"/>
    <mergeCell ref="K10:L10"/>
    <mergeCell ref="K12:L12"/>
    <mergeCell ref="K17:L17"/>
    <mergeCell ref="K15:P15"/>
    <mergeCell ref="K16:P16"/>
    <mergeCell ref="M17:N17"/>
    <mergeCell ref="O17:P17"/>
  </mergeCells>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0" fitToWidth="0" pageOrder="overThenDown" orientation="landscape" cellComments="asDisplayed" r:id="rId1"/>
  <headerFooter alignWithMargins="0">
    <oddFooter>&amp;C Page &amp;P of &amp;N&amp;R[&amp;A]&amp;L&amp;"Calibri"&amp;11&amp;K000000Medical Loss Ratio Reporting Form_x000D_&amp;1#&amp;"Calibri"&amp;8&amp;K414141Proprietary</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87"/>
  <sheetViews>
    <sheetView topLeftCell="A41" zoomScaleNormal="100" workbookViewId="0">
      <selection activeCell="D76" sqref="D76:L76"/>
    </sheetView>
  </sheetViews>
  <sheetFormatPr defaultRowHeight="12.75" x14ac:dyDescent="0.2"/>
  <cols>
    <col min="1" max="1" width="1.85546875" style="7" customWidth="1"/>
    <col min="2" max="2" width="60.42578125" bestFit="1" customWidth="1"/>
    <col min="3" max="3" width="18.5703125" customWidth="1"/>
  </cols>
  <sheetData>
    <row r="1" spans="2:13" s="7" customFormat="1" x14ac:dyDescent="0.2">
      <c r="B1" s="1" t="s">
        <v>144</v>
      </c>
      <c r="D1" s="5"/>
      <c r="E1" s="62"/>
    </row>
    <row r="2" spans="2:13" s="82" customFormat="1" x14ac:dyDescent="0.2">
      <c r="B2" s="88" t="s">
        <v>149</v>
      </c>
      <c r="D2" s="379"/>
      <c r="E2" s="380"/>
    </row>
    <row r="3" spans="2:13" s="7" customFormat="1" x14ac:dyDescent="0.2">
      <c r="B3" s="1" t="s">
        <v>100</v>
      </c>
    </row>
    <row r="4" spans="2:13" s="7" customFormat="1" x14ac:dyDescent="0.2">
      <c r="B4" s="172"/>
    </row>
    <row r="5" spans="2:13" s="7" customFormat="1" x14ac:dyDescent="0.2">
      <c r="B5" s="60" t="s">
        <v>88</v>
      </c>
    </row>
    <row r="6" spans="2:13" s="7" customFormat="1" x14ac:dyDescent="0.2">
      <c r="B6" s="86">
        <f>'Cover Page'!C7</f>
        <v>0</v>
      </c>
      <c r="D6" s="360" t="s">
        <v>127</v>
      </c>
      <c r="E6" s="360"/>
      <c r="F6" s="360"/>
    </row>
    <row r="7" spans="2:13" s="7" customFormat="1" x14ac:dyDescent="0.2">
      <c r="B7" s="60" t="s">
        <v>89</v>
      </c>
      <c r="D7" s="360"/>
      <c r="E7" s="360"/>
      <c r="F7" s="360"/>
    </row>
    <row r="8" spans="2:13" s="7" customFormat="1" x14ac:dyDescent="0.2">
      <c r="B8" s="87" t="str">
        <f>'Cover Page'!C8</f>
        <v>Aetna Life Insurance Company</v>
      </c>
      <c r="D8" s="360"/>
      <c r="E8" s="360"/>
      <c r="F8" s="360"/>
    </row>
    <row r="9" spans="2:13" s="7" customFormat="1" x14ac:dyDescent="0.2">
      <c r="B9" s="61" t="s">
        <v>91</v>
      </c>
      <c r="D9" s="360"/>
      <c r="E9" s="360"/>
      <c r="F9" s="360"/>
    </row>
    <row r="10" spans="2:13" s="7" customFormat="1" x14ac:dyDescent="0.2">
      <c r="B10" s="87" t="str">
        <f>'Cover Page'!C9</f>
        <v>0</v>
      </c>
      <c r="D10" s="360"/>
      <c r="E10" s="360"/>
      <c r="F10" s="360"/>
    </row>
    <row r="11" spans="2:13" s="7" customFormat="1" x14ac:dyDescent="0.2">
      <c r="B11" s="61" t="s">
        <v>86</v>
      </c>
    </row>
    <row r="12" spans="2:13" s="7" customFormat="1" x14ac:dyDescent="0.2">
      <c r="B12" s="87" t="str">
        <f>'Cover Page'!C6</f>
        <v>2018</v>
      </c>
    </row>
    <row r="13" spans="2:13" s="7" customFormat="1" x14ac:dyDescent="0.2"/>
    <row r="14" spans="2:13" s="7" customFormat="1" ht="13.5" thickBot="1" x14ac:dyDescent="0.25"/>
    <row r="15" spans="2:13" s="56" customFormat="1" ht="13.5" thickBot="1" x14ac:dyDescent="0.25">
      <c r="B15" s="96" t="s">
        <v>75</v>
      </c>
      <c r="C15" s="99" t="s">
        <v>76</v>
      </c>
      <c r="D15" s="361" t="s">
        <v>77</v>
      </c>
      <c r="E15" s="362"/>
      <c r="F15" s="362"/>
      <c r="G15" s="362"/>
      <c r="H15" s="362"/>
      <c r="I15" s="362"/>
      <c r="J15" s="362"/>
      <c r="K15" s="362"/>
      <c r="L15" s="363"/>
      <c r="M15" s="55"/>
    </row>
    <row r="16" spans="2:13" s="57" customFormat="1" ht="13.5" thickBot="1" x14ac:dyDescent="0.25">
      <c r="B16" s="97">
        <v>1</v>
      </c>
      <c r="C16" s="100">
        <v>2</v>
      </c>
      <c r="D16" s="364">
        <v>3</v>
      </c>
      <c r="E16" s="365"/>
      <c r="F16" s="365"/>
      <c r="G16" s="365"/>
      <c r="H16" s="365"/>
      <c r="I16" s="365"/>
      <c r="J16" s="365"/>
      <c r="K16" s="365"/>
      <c r="L16" s="366"/>
    </row>
    <row r="17" spans="2:13" s="56" customFormat="1" x14ac:dyDescent="0.2">
      <c r="B17" s="98" t="s">
        <v>78</v>
      </c>
      <c r="C17" s="255"/>
      <c r="D17" s="367"/>
      <c r="E17" s="368"/>
      <c r="F17" s="368"/>
      <c r="G17" s="368"/>
      <c r="H17" s="368"/>
      <c r="I17" s="368"/>
      <c r="J17" s="368"/>
      <c r="K17" s="368"/>
      <c r="L17" s="369"/>
      <c r="M17" s="55"/>
    </row>
    <row r="18" spans="2:13" s="56" customFormat="1" ht="38.25" x14ac:dyDescent="0.2">
      <c r="B18" s="58" t="s">
        <v>161</v>
      </c>
      <c r="C18" s="256"/>
      <c r="D18" s="370" t="s">
        <v>162</v>
      </c>
      <c r="E18" s="371"/>
      <c r="F18" s="371"/>
      <c r="G18" s="371"/>
      <c r="H18" s="371"/>
      <c r="I18" s="371"/>
      <c r="J18" s="371"/>
      <c r="K18" s="371"/>
      <c r="L18" s="372"/>
      <c r="M18" s="55"/>
    </row>
    <row r="19" spans="2:13" s="56" customFormat="1" ht="35.25" customHeight="1" x14ac:dyDescent="0.2">
      <c r="B19" s="58"/>
      <c r="C19" s="256"/>
      <c r="D19" s="351"/>
      <c r="E19" s="352"/>
      <c r="F19" s="352"/>
      <c r="G19" s="352"/>
      <c r="H19" s="352"/>
      <c r="I19" s="352"/>
      <c r="J19" s="352"/>
      <c r="K19" s="352"/>
      <c r="L19" s="353"/>
      <c r="M19" s="55"/>
    </row>
    <row r="20" spans="2:13" s="56" customFormat="1" ht="35.25" customHeight="1" x14ac:dyDescent="0.2">
      <c r="B20" s="58"/>
      <c r="C20" s="256"/>
      <c r="D20" s="351"/>
      <c r="E20" s="352"/>
      <c r="F20" s="352"/>
      <c r="G20" s="352"/>
      <c r="H20" s="352"/>
      <c r="I20" s="352"/>
      <c r="J20" s="352"/>
      <c r="K20" s="352"/>
      <c r="L20" s="353"/>
      <c r="M20" s="55"/>
    </row>
    <row r="21" spans="2:13" s="56" customFormat="1" ht="35.25" customHeight="1" x14ac:dyDescent="0.2">
      <c r="B21" s="58"/>
      <c r="C21" s="256"/>
      <c r="D21" s="351"/>
      <c r="E21" s="352"/>
      <c r="F21" s="352"/>
      <c r="G21" s="352"/>
      <c r="H21" s="352"/>
      <c r="I21" s="352"/>
      <c r="J21" s="352"/>
      <c r="K21" s="352"/>
      <c r="L21" s="353"/>
      <c r="M21" s="55"/>
    </row>
    <row r="22" spans="2:13" s="56" customFormat="1" ht="35.25" customHeight="1" x14ac:dyDescent="0.2">
      <c r="B22" s="58"/>
      <c r="C22" s="256"/>
      <c r="D22" s="351" t="s">
        <v>163</v>
      </c>
      <c r="E22" s="352"/>
      <c r="F22" s="352"/>
      <c r="G22" s="352"/>
      <c r="H22" s="352"/>
      <c r="I22" s="352"/>
      <c r="J22" s="352"/>
      <c r="K22" s="352"/>
      <c r="L22" s="353"/>
      <c r="M22" s="55"/>
    </row>
    <row r="23" spans="2:13" s="56" customFormat="1" ht="35.25" customHeight="1" thickBot="1" x14ac:dyDescent="0.25">
      <c r="B23" s="58"/>
      <c r="C23" s="256"/>
      <c r="D23" s="351"/>
      <c r="E23" s="352"/>
      <c r="F23" s="352"/>
      <c r="G23" s="352"/>
      <c r="H23" s="352"/>
      <c r="I23" s="352"/>
      <c r="J23" s="352"/>
      <c r="K23" s="352"/>
      <c r="L23" s="353"/>
      <c r="M23" s="55"/>
    </row>
    <row r="24" spans="2:13" s="56" customFormat="1" x14ac:dyDescent="0.2">
      <c r="B24" s="98" t="s">
        <v>79</v>
      </c>
      <c r="C24" s="255"/>
      <c r="D24" s="373"/>
      <c r="E24" s="374"/>
      <c r="F24" s="374"/>
      <c r="G24" s="374"/>
      <c r="H24" s="374"/>
      <c r="I24" s="374"/>
      <c r="J24" s="374"/>
      <c r="K24" s="374"/>
      <c r="L24" s="375"/>
      <c r="M24" s="55"/>
    </row>
    <row r="25" spans="2:13" s="56" customFormat="1" x14ac:dyDescent="0.2">
      <c r="B25" s="101" t="s">
        <v>80</v>
      </c>
      <c r="C25" s="257"/>
      <c r="D25" s="354"/>
      <c r="E25" s="355"/>
      <c r="F25" s="355"/>
      <c r="G25" s="355"/>
      <c r="H25" s="355"/>
      <c r="I25" s="355"/>
      <c r="J25" s="355"/>
      <c r="K25" s="355"/>
      <c r="L25" s="356"/>
      <c r="M25" s="55"/>
    </row>
    <row r="26" spans="2:13" s="56" customFormat="1" ht="114.75" x14ac:dyDescent="0.2">
      <c r="B26" s="58" t="s">
        <v>164</v>
      </c>
      <c r="C26" s="256"/>
      <c r="D26" s="351" t="s">
        <v>165</v>
      </c>
      <c r="E26" s="352"/>
      <c r="F26" s="352"/>
      <c r="G26" s="352"/>
      <c r="H26" s="352"/>
      <c r="I26" s="352"/>
      <c r="J26" s="352"/>
      <c r="K26" s="352"/>
      <c r="L26" s="353"/>
      <c r="M26" s="55"/>
    </row>
    <row r="27" spans="2:13" s="56" customFormat="1" ht="54.75" customHeight="1" x14ac:dyDescent="0.2">
      <c r="B27" s="58"/>
      <c r="C27" s="256"/>
      <c r="D27" s="351" t="s">
        <v>166</v>
      </c>
      <c r="E27" s="352"/>
      <c r="F27" s="352"/>
      <c r="G27" s="352"/>
      <c r="H27" s="352"/>
      <c r="I27" s="352"/>
      <c r="J27" s="352"/>
      <c r="K27" s="352"/>
      <c r="L27" s="353"/>
      <c r="M27" s="55"/>
    </row>
    <row r="28" spans="2:13" s="56" customFormat="1" ht="35.25" customHeight="1" x14ac:dyDescent="0.2">
      <c r="B28" s="58"/>
      <c r="C28" s="256"/>
      <c r="D28" s="351"/>
      <c r="E28" s="352"/>
      <c r="F28" s="352"/>
      <c r="G28" s="352"/>
      <c r="H28" s="352"/>
      <c r="I28" s="352"/>
      <c r="J28" s="352"/>
      <c r="K28" s="352"/>
      <c r="L28" s="353"/>
      <c r="M28" s="55"/>
    </row>
    <row r="29" spans="2:13" s="56" customFormat="1" ht="35.25" customHeight="1" x14ac:dyDescent="0.2">
      <c r="B29" s="58"/>
      <c r="C29" s="258"/>
      <c r="D29" s="351"/>
      <c r="E29" s="352"/>
      <c r="F29" s="352"/>
      <c r="G29" s="352"/>
      <c r="H29" s="352"/>
      <c r="I29" s="352"/>
      <c r="J29" s="352"/>
      <c r="K29" s="352"/>
      <c r="L29" s="353"/>
      <c r="M29" s="55"/>
    </row>
    <row r="30" spans="2:13" s="56" customFormat="1" ht="35.25" customHeight="1" x14ac:dyDescent="0.2">
      <c r="B30" s="58"/>
      <c r="C30" s="258"/>
      <c r="D30" s="351"/>
      <c r="E30" s="352"/>
      <c r="F30" s="352"/>
      <c r="G30" s="352"/>
      <c r="H30" s="352"/>
      <c r="I30" s="352"/>
      <c r="J30" s="352"/>
      <c r="K30" s="352"/>
      <c r="L30" s="353"/>
      <c r="M30" s="55"/>
    </row>
    <row r="31" spans="2:13" s="56" customFormat="1" ht="35.25" customHeight="1" x14ac:dyDescent="0.2">
      <c r="B31" s="58"/>
      <c r="C31" s="259"/>
      <c r="D31" s="351"/>
      <c r="E31" s="352"/>
      <c r="F31" s="352"/>
      <c r="G31" s="352"/>
      <c r="H31" s="352"/>
      <c r="I31" s="352"/>
      <c r="J31" s="352"/>
      <c r="K31" s="352"/>
      <c r="L31" s="353"/>
      <c r="M31" s="55"/>
    </row>
    <row r="32" spans="2:13" s="56" customFormat="1" x14ac:dyDescent="0.2">
      <c r="B32" s="102" t="s">
        <v>81</v>
      </c>
      <c r="C32" s="260"/>
      <c r="D32" s="354"/>
      <c r="E32" s="355"/>
      <c r="F32" s="355"/>
      <c r="G32" s="355"/>
      <c r="H32" s="355"/>
      <c r="I32" s="355"/>
      <c r="J32" s="355"/>
      <c r="K32" s="355"/>
      <c r="L32" s="356"/>
      <c r="M32" s="55"/>
    </row>
    <row r="33" spans="2:13" s="56" customFormat="1" ht="102" x14ac:dyDescent="0.2">
      <c r="B33" s="58" t="s">
        <v>167</v>
      </c>
      <c r="C33" s="256"/>
      <c r="D33" s="376" t="s">
        <v>168</v>
      </c>
      <c r="E33" s="377"/>
      <c r="F33" s="377"/>
      <c r="G33" s="377"/>
      <c r="H33" s="377"/>
      <c r="I33" s="377"/>
      <c r="J33" s="377"/>
      <c r="K33" s="377"/>
      <c r="L33" s="378"/>
      <c r="M33" s="55"/>
    </row>
    <row r="34" spans="2:13" s="56" customFormat="1" x14ac:dyDescent="0.2">
      <c r="B34" s="58"/>
      <c r="C34" s="256"/>
      <c r="D34" s="376" t="s">
        <v>169</v>
      </c>
      <c r="E34" s="377"/>
      <c r="F34" s="377"/>
      <c r="G34" s="377"/>
      <c r="H34" s="377"/>
      <c r="I34" s="377"/>
      <c r="J34" s="377"/>
      <c r="K34" s="377"/>
      <c r="L34" s="378"/>
      <c r="M34" s="55"/>
    </row>
    <row r="35" spans="2:13" s="56" customFormat="1" ht="35.25" customHeight="1" x14ac:dyDescent="0.2">
      <c r="B35" s="58"/>
      <c r="C35" s="256"/>
      <c r="D35" s="351"/>
      <c r="E35" s="352"/>
      <c r="F35" s="352"/>
      <c r="G35" s="352"/>
      <c r="H35" s="352"/>
      <c r="I35" s="352"/>
      <c r="J35" s="352"/>
      <c r="K35" s="352"/>
      <c r="L35" s="353"/>
      <c r="M35" s="55"/>
    </row>
    <row r="36" spans="2:13" s="56" customFormat="1" ht="35.25" customHeight="1" x14ac:dyDescent="0.2">
      <c r="B36" s="58"/>
      <c r="C36" s="258"/>
      <c r="D36" s="351"/>
      <c r="E36" s="352"/>
      <c r="F36" s="352"/>
      <c r="G36" s="352"/>
      <c r="H36" s="352"/>
      <c r="I36" s="352"/>
      <c r="J36" s="352"/>
      <c r="K36" s="352"/>
      <c r="L36" s="353"/>
      <c r="M36" s="55"/>
    </row>
    <row r="37" spans="2:13" s="56" customFormat="1" ht="35.25" customHeight="1" x14ac:dyDescent="0.2">
      <c r="B37" s="58"/>
      <c r="C37" s="258"/>
      <c r="D37" s="351"/>
      <c r="E37" s="352"/>
      <c r="F37" s="352"/>
      <c r="G37" s="352"/>
      <c r="H37" s="352"/>
      <c r="I37" s="352"/>
      <c r="J37" s="352"/>
      <c r="K37" s="352"/>
      <c r="L37" s="353"/>
      <c r="M37" s="55"/>
    </row>
    <row r="38" spans="2:13" s="56" customFormat="1" ht="35.25" customHeight="1" x14ac:dyDescent="0.2">
      <c r="B38" s="58"/>
      <c r="C38" s="259"/>
      <c r="D38" s="351"/>
      <c r="E38" s="352"/>
      <c r="F38" s="352"/>
      <c r="G38" s="352"/>
      <c r="H38" s="352"/>
      <c r="I38" s="352"/>
      <c r="J38" s="352"/>
      <c r="K38" s="352"/>
      <c r="L38" s="353"/>
      <c r="M38" s="55"/>
    </row>
    <row r="39" spans="2:13" s="56" customFormat="1" x14ac:dyDescent="0.2">
      <c r="B39" s="102" t="s">
        <v>82</v>
      </c>
      <c r="C39" s="260"/>
      <c r="D39" s="354"/>
      <c r="E39" s="355"/>
      <c r="F39" s="355"/>
      <c r="G39" s="355"/>
      <c r="H39" s="355"/>
      <c r="I39" s="355"/>
      <c r="J39" s="355"/>
      <c r="K39" s="355"/>
      <c r="L39" s="356"/>
      <c r="M39" s="55"/>
    </row>
    <row r="40" spans="2:13" s="56" customFormat="1" ht="35.25" customHeight="1" x14ac:dyDescent="0.2">
      <c r="B40" s="58"/>
      <c r="C40" s="256"/>
      <c r="D40" s="376" t="s">
        <v>170</v>
      </c>
      <c r="E40" s="377"/>
      <c r="F40" s="377"/>
      <c r="G40" s="377"/>
      <c r="H40" s="377"/>
      <c r="I40" s="377"/>
      <c r="J40" s="377"/>
      <c r="K40" s="377"/>
      <c r="L40" s="378"/>
      <c r="M40" s="55"/>
    </row>
    <row r="41" spans="2:13" s="56" customFormat="1" ht="35.25" customHeight="1" x14ac:dyDescent="0.2">
      <c r="B41" s="58"/>
      <c r="C41" s="256"/>
      <c r="D41" s="351"/>
      <c r="E41" s="352"/>
      <c r="F41" s="352"/>
      <c r="G41" s="352"/>
      <c r="H41" s="352"/>
      <c r="I41" s="352"/>
      <c r="J41" s="352"/>
      <c r="K41" s="352"/>
      <c r="L41" s="353"/>
      <c r="M41" s="55"/>
    </row>
    <row r="42" spans="2:13" s="56" customFormat="1" ht="35.25" customHeight="1" x14ac:dyDescent="0.2">
      <c r="B42" s="58"/>
      <c r="C42" s="256"/>
      <c r="D42" s="351"/>
      <c r="E42" s="352"/>
      <c r="F42" s="352"/>
      <c r="G42" s="352"/>
      <c r="H42" s="352"/>
      <c r="I42" s="352"/>
      <c r="J42" s="352"/>
      <c r="K42" s="352"/>
      <c r="L42" s="353"/>
      <c r="M42" s="55"/>
    </row>
    <row r="43" spans="2:13" s="56" customFormat="1" ht="35.25" customHeight="1" x14ac:dyDescent="0.2">
      <c r="B43" s="58"/>
      <c r="C43" s="258"/>
      <c r="D43" s="351"/>
      <c r="E43" s="352"/>
      <c r="F43" s="352"/>
      <c r="G43" s="352"/>
      <c r="H43" s="352"/>
      <c r="I43" s="352"/>
      <c r="J43" s="352"/>
      <c r="K43" s="352"/>
      <c r="L43" s="353"/>
      <c r="M43" s="55"/>
    </row>
    <row r="44" spans="2:13" s="56" customFormat="1" ht="35.25" customHeight="1" x14ac:dyDescent="0.2">
      <c r="B44" s="58"/>
      <c r="C44" s="258"/>
      <c r="D44" s="351"/>
      <c r="E44" s="352"/>
      <c r="F44" s="352"/>
      <c r="G44" s="352"/>
      <c r="H44" s="352"/>
      <c r="I44" s="352"/>
      <c r="J44" s="352"/>
      <c r="K44" s="352"/>
      <c r="L44" s="353"/>
      <c r="M44" s="55"/>
    </row>
    <row r="45" spans="2:13" s="56" customFormat="1" ht="35.25" customHeight="1" x14ac:dyDescent="0.2">
      <c r="B45" s="58"/>
      <c r="C45" s="259"/>
      <c r="D45" s="351"/>
      <c r="E45" s="352"/>
      <c r="F45" s="352"/>
      <c r="G45" s="352"/>
      <c r="H45" s="352"/>
      <c r="I45" s="352"/>
      <c r="J45" s="352"/>
      <c r="K45" s="352"/>
      <c r="L45" s="353"/>
      <c r="M45" s="55"/>
    </row>
    <row r="46" spans="2:13" s="56" customFormat="1" x14ac:dyDescent="0.2">
      <c r="B46" s="102" t="s">
        <v>83</v>
      </c>
      <c r="C46" s="260"/>
      <c r="D46" s="354"/>
      <c r="E46" s="355"/>
      <c r="F46" s="355"/>
      <c r="G46" s="355"/>
      <c r="H46" s="355"/>
      <c r="I46" s="355"/>
      <c r="J46" s="355"/>
      <c r="K46" s="355"/>
      <c r="L46" s="356"/>
      <c r="M46" s="55"/>
    </row>
    <row r="47" spans="2:13" s="56" customFormat="1" ht="51" x14ac:dyDescent="0.2">
      <c r="B47" s="305" t="s">
        <v>171</v>
      </c>
      <c r="C47" s="256"/>
      <c r="D47" s="376" t="s">
        <v>170</v>
      </c>
      <c r="E47" s="377"/>
      <c r="F47" s="377"/>
      <c r="G47" s="377"/>
      <c r="H47" s="377"/>
      <c r="I47" s="377"/>
      <c r="J47" s="377"/>
      <c r="K47" s="377"/>
      <c r="L47" s="378"/>
      <c r="M47" s="55"/>
    </row>
    <row r="48" spans="2:13" s="56" customFormat="1" ht="35.25" customHeight="1" x14ac:dyDescent="0.2">
      <c r="B48" s="58"/>
      <c r="C48" s="256"/>
      <c r="D48" s="351"/>
      <c r="E48" s="352"/>
      <c r="F48" s="352"/>
      <c r="G48" s="352"/>
      <c r="H48" s="352"/>
      <c r="I48" s="352"/>
      <c r="J48" s="352"/>
      <c r="K48" s="352"/>
      <c r="L48" s="353"/>
      <c r="M48" s="55"/>
    </row>
    <row r="49" spans="2:13" s="56" customFormat="1" ht="35.25" customHeight="1" x14ac:dyDescent="0.2">
      <c r="B49" s="58"/>
      <c r="C49" s="256"/>
      <c r="D49" s="351"/>
      <c r="E49" s="352"/>
      <c r="F49" s="352"/>
      <c r="G49" s="352"/>
      <c r="H49" s="352"/>
      <c r="I49" s="352"/>
      <c r="J49" s="352"/>
      <c r="K49" s="352"/>
      <c r="L49" s="353"/>
      <c r="M49" s="55"/>
    </row>
    <row r="50" spans="2:13" s="56" customFormat="1" ht="35.25" customHeight="1" x14ac:dyDescent="0.2">
      <c r="B50" s="58"/>
      <c r="C50" s="258"/>
      <c r="D50" s="351"/>
      <c r="E50" s="352"/>
      <c r="F50" s="352"/>
      <c r="G50" s="352"/>
      <c r="H50" s="352"/>
      <c r="I50" s="352"/>
      <c r="J50" s="352"/>
      <c r="K50" s="352"/>
      <c r="L50" s="353"/>
      <c r="M50" s="55"/>
    </row>
    <row r="51" spans="2:13" s="56" customFormat="1" ht="35.25" customHeight="1" x14ac:dyDescent="0.2">
      <c r="B51" s="58"/>
      <c r="C51" s="258"/>
      <c r="D51" s="351"/>
      <c r="E51" s="352"/>
      <c r="F51" s="352"/>
      <c r="G51" s="352"/>
      <c r="H51" s="352"/>
      <c r="I51" s="352"/>
      <c r="J51" s="352"/>
      <c r="K51" s="352"/>
      <c r="L51" s="353"/>
      <c r="M51" s="55"/>
    </row>
    <row r="52" spans="2:13" s="56" customFormat="1" ht="35.25" customHeight="1" thickBot="1" x14ac:dyDescent="0.25">
      <c r="B52" s="58"/>
      <c r="C52" s="259"/>
      <c r="D52" s="351"/>
      <c r="E52" s="352"/>
      <c r="F52" s="352"/>
      <c r="G52" s="352"/>
      <c r="H52" s="352"/>
      <c r="I52" s="352"/>
      <c r="J52" s="352"/>
      <c r="K52" s="352"/>
      <c r="L52" s="353"/>
      <c r="M52" s="55"/>
    </row>
    <row r="53" spans="2:13" s="56" customFormat="1" x14ac:dyDescent="0.2">
      <c r="B53" s="98" t="s">
        <v>109</v>
      </c>
      <c r="C53" s="255"/>
      <c r="D53" s="373"/>
      <c r="E53" s="374"/>
      <c r="F53" s="374"/>
      <c r="G53" s="374"/>
      <c r="H53" s="374"/>
      <c r="I53" s="374"/>
      <c r="J53" s="374"/>
      <c r="K53" s="374"/>
      <c r="L53" s="375"/>
      <c r="M53" s="55"/>
    </row>
    <row r="54" spans="2:13" s="56" customFormat="1" x14ac:dyDescent="0.2">
      <c r="B54" s="103" t="s">
        <v>110</v>
      </c>
      <c r="C54" s="257"/>
      <c r="D54" s="354"/>
      <c r="E54" s="355"/>
      <c r="F54" s="355"/>
      <c r="G54" s="355"/>
      <c r="H54" s="355"/>
      <c r="I54" s="355"/>
      <c r="J54" s="355"/>
      <c r="K54" s="355"/>
      <c r="L54" s="356"/>
      <c r="M54" s="55"/>
    </row>
    <row r="55" spans="2:13" s="54" customFormat="1" ht="51" x14ac:dyDescent="0.2">
      <c r="B55" s="306" t="s">
        <v>171</v>
      </c>
      <c r="C55" s="261"/>
      <c r="D55" s="376" t="s">
        <v>172</v>
      </c>
      <c r="E55" s="377"/>
      <c r="F55" s="377"/>
      <c r="G55" s="377"/>
      <c r="H55" s="377"/>
      <c r="I55" s="377"/>
      <c r="J55" s="377"/>
      <c r="K55" s="377"/>
      <c r="L55" s="378"/>
      <c r="M55" s="59"/>
    </row>
    <row r="56" spans="2:13" s="54" customFormat="1" ht="35.25" customHeight="1" x14ac:dyDescent="0.2">
      <c r="B56" s="58"/>
      <c r="C56" s="258"/>
      <c r="D56" s="351"/>
      <c r="E56" s="352"/>
      <c r="F56" s="352"/>
      <c r="G56" s="352"/>
      <c r="H56" s="352"/>
      <c r="I56" s="352"/>
      <c r="J56" s="352"/>
      <c r="K56" s="352"/>
      <c r="L56" s="353"/>
      <c r="M56" s="59"/>
    </row>
    <row r="57" spans="2:13" s="54" customFormat="1" ht="35.25" customHeight="1" x14ac:dyDescent="0.2">
      <c r="B57" s="58"/>
      <c r="C57" s="258"/>
      <c r="D57" s="351"/>
      <c r="E57" s="352"/>
      <c r="F57" s="352"/>
      <c r="G57" s="352"/>
      <c r="H57" s="352"/>
      <c r="I57" s="352"/>
      <c r="J57" s="352"/>
      <c r="K57" s="352"/>
      <c r="L57" s="353"/>
      <c r="M57" s="59"/>
    </row>
    <row r="58" spans="2:13" s="54" customFormat="1" ht="35.25" customHeight="1" x14ac:dyDescent="0.2">
      <c r="B58" s="58"/>
      <c r="C58" s="258"/>
      <c r="D58" s="351"/>
      <c r="E58" s="352"/>
      <c r="F58" s="352"/>
      <c r="G58" s="352"/>
      <c r="H58" s="352"/>
      <c r="I58" s="352"/>
      <c r="J58" s="352"/>
      <c r="K58" s="352"/>
      <c r="L58" s="353"/>
      <c r="M58" s="59"/>
    </row>
    <row r="59" spans="2:13" s="54" customFormat="1" ht="35.25" customHeight="1" x14ac:dyDescent="0.2">
      <c r="B59" s="58"/>
      <c r="C59" s="258"/>
      <c r="D59" s="351"/>
      <c r="E59" s="352"/>
      <c r="F59" s="352"/>
      <c r="G59" s="352"/>
      <c r="H59" s="352"/>
      <c r="I59" s="352"/>
      <c r="J59" s="352"/>
      <c r="K59" s="352"/>
      <c r="L59" s="353"/>
      <c r="M59" s="59"/>
    </row>
    <row r="60" spans="2:13" s="54" customFormat="1" ht="35.25" customHeight="1" x14ac:dyDescent="0.2">
      <c r="B60" s="58"/>
      <c r="C60" s="262"/>
      <c r="D60" s="351"/>
      <c r="E60" s="352"/>
      <c r="F60" s="352"/>
      <c r="G60" s="352"/>
      <c r="H60" s="352"/>
      <c r="I60" s="352"/>
      <c r="J60" s="352"/>
      <c r="K60" s="352"/>
      <c r="L60" s="353"/>
      <c r="M60" s="59"/>
    </row>
    <row r="61" spans="2:13" s="56" customFormat="1" x14ac:dyDescent="0.2">
      <c r="B61" s="103" t="s">
        <v>111</v>
      </c>
      <c r="C61" s="257"/>
      <c r="D61" s="354"/>
      <c r="E61" s="355"/>
      <c r="F61" s="355"/>
      <c r="G61" s="355"/>
      <c r="H61" s="355"/>
      <c r="I61" s="355"/>
      <c r="J61" s="355"/>
      <c r="K61" s="355"/>
      <c r="L61" s="356"/>
      <c r="M61" s="55"/>
    </row>
    <row r="62" spans="2:13" s="54" customFormat="1" ht="38.25" x14ac:dyDescent="0.2">
      <c r="B62" s="307" t="s">
        <v>173</v>
      </c>
      <c r="C62" s="261"/>
      <c r="D62" s="357" t="s">
        <v>174</v>
      </c>
      <c r="E62" s="358"/>
      <c r="F62" s="358"/>
      <c r="G62" s="358"/>
      <c r="H62" s="358"/>
      <c r="I62" s="358"/>
      <c r="J62" s="358"/>
      <c r="K62" s="358"/>
      <c r="L62" s="359"/>
      <c r="M62" s="59"/>
    </row>
    <row r="63" spans="2:13" s="54" customFormat="1" ht="35.25" customHeight="1" x14ac:dyDescent="0.2">
      <c r="B63" s="58"/>
      <c r="C63" s="256"/>
      <c r="D63" s="351"/>
      <c r="E63" s="352"/>
      <c r="F63" s="352"/>
      <c r="G63" s="352"/>
      <c r="H63" s="352"/>
      <c r="I63" s="352"/>
      <c r="J63" s="352"/>
      <c r="K63" s="352"/>
      <c r="L63" s="353"/>
      <c r="M63" s="59"/>
    </row>
    <row r="64" spans="2:13" s="54" customFormat="1" ht="35.25" customHeight="1" x14ac:dyDescent="0.2">
      <c r="B64" s="58"/>
      <c r="C64" s="258"/>
      <c r="D64" s="351"/>
      <c r="E64" s="352"/>
      <c r="F64" s="352"/>
      <c r="G64" s="352"/>
      <c r="H64" s="352"/>
      <c r="I64" s="352"/>
      <c r="J64" s="352"/>
      <c r="K64" s="352"/>
      <c r="L64" s="353"/>
      <c r="M64" s="59"/>
    </row>
    <row r="65" spans="2:13" s="54" customFormat="1" ht="35.25" customHeight="1" x14ac:dyDescent="0.2">
      <c r="B65" s="58"/>
      <c r="C65" s="258"/>
      <c r="D65" s="351"/>
      <c r="E65" s="352"/>
      <c r="F65" s="352"/>
      <c r="G65" s="352"/>
      <c r="H65" s="352"/>
      <c r="I65" s="352"/>
      <c r="J65" s="352"/>
      <c r="K65" s="352"/>
      <c r="L65" s="353"/>
      <c r="M65" s="59"/>
    </row>
    <row r="66" spans="2:13" s="54" customFormat="1" ht="35.25" customHeight="1" x14ac:dyDescent="0.2">
      <c r="B66" s="58"/>
      <c r="C66" s="258"/>
      <c r="D66" s="351"/>
      <c r="E66" s="352"/>
      <c r="F66" s="352"/>
      <c r="G66" s="352"/>
      <c r="H66" s="352"/>
      <c r="I66" s="352"/>
      <c r="J66" s="352"/>
      <c r="K66" s="352"/>
      <c r="L66" s="353"/>
      <c r="M66" s="59"/>
    </row>
    <row r="67" spans="2:13" s="54" customFormat="1" ht="35.25" customHeight="1" x14ac:dyDescent="0.2">
      <c r="B67" s="58"/>
      <c r="C67" s="262"/>
      <c r="D67" s="351"/>
      <c r="E67" s="352"/>
      <c r="F67" s="352"/>
      <c r="G67" s="352"/>
      <c r="H67" s="352"/>
      <c r="I67" s="352"/>
      <c r="J67" s="352"/>
      <c r="K67" s="352"/>
      <c r="L67" s="353"/>
      <c r="M67" s="59"/>
    </row>
    <row r="68" spans="2:13" s="56" customFormat="1" x14ac:dyDescent="0.2">
      <c r="B68" s="103" t="s">
        <v>112</v>
      </c>
      <c r="C68" s="257"/>
      <c r="D68" s="354"/>
      <c r="E68" s="355"/>
      <c r="F68" s="355"/>
      <c r="G68" s="355"/>
      <c r="H68" s="355"/>
      <c r="I68" s="355"/>
      <c r="J68" s="355"/>
      <c r="K68" s="355"/>
      <c r="L68" s="356"/>
      <c r="M68" s="55"/>
    </row>
    <row r="69" spans="2:13" s="54" customFormat="1" ht="35.25" customHeight="1" x14ac:dyDescent="0.2">
      <c r="B69" s="58"/>
      <c r="C69" s="261"/>
      <c r="D69" s="351"/>
      <c r="E69" s="352"/>
      <c r="F69" s="352"/>
      <c r="G69" s="352"/>
      <c r="H69" s="352"/>
      <c r="I69" s="352"/>
      <c r="J69" s="352"/>
      <c r="K69" s="352"/>
      <c r="L69" s="353"/>
      <c r="M69" s="59"/>
    </row>
    <row r="70" spans="2:13" s="54" customFormat="1" ht="35.25" customHeight="1" x14ac:dyDescent="0.2">
      <c r="B70" s="58"/>
      <c r="C70" s="256"/>
      <c r="D70" s="351"/>
      <c r="E70" s="352"/>
      <c r="F70" s="352"/>
      <c r="G70" s="352"/>
      <c r="H70" s="352"/>
      <c r="I70" s="352"/>
      <c r="J70" s="352"/>
      <c r="K70" s="352"/>
      <c r="L70" s="353"/>
      <c r="M70" s="59"/>
    </row>
    <row r="71" spans="2:13" s="54" customFormat="1" ht="35.25" customHeight="1" x14ac:dyDescent="0.2">
      <c r="B71" s="58"/>
      <c r="C71" s="258"/>
      <c r="D71" s="351"/>
      <c r="E71" s="352"/>
      <c r="F71" s="352"/>
      <c r="G71" s="352"/>
      <c r="H71" s="352"/>
      <c r="I71" s="352"/>
      <c r="J71" s="352"/>
      <c r="K71" s="352"/>
      <c r="L71" s="353"/>
      <c r="M71" s="59"/>
    </row>
    <row r="72" spans="2:13" s="54" customFormat="1" ht="35.25" customHeight="1" x14ac:dyDescent="0.2">
      <c r="B72" s="58"/>
      <c r="C72" s="258"/>
      <c r="D72" s="351"/>
      <c r="E72" s="352"/>
      <c r="F72" s="352"/>
      <c r="G72" s="352"/>
      <c r="H72" s="352"/>
      <c r="I72" s="352"/>
      <c r="J72" s="352"/>
      <c r="K72" s="352"/>
      <c r="L72" s="353"/>
      <c r="M72" s="59"/>
    </row>
    <row r="73" spans="2:13" s="54" customFormat="1" ht="35.25" customHeight="1" x14ac:dyDescent="0.2">
      <c r="B73" s="58"/>
      <c r="C73" s="258"/>
      <c r="D73" s="351"/>
      <c r="E73" s="352"/>
      <c r="F73" s="352"/>
      <c r="G73" s="352"/>
      <c r="H73" s="352"/>
      <c r="I73" s="352"/>
      <c r="J73" s="352"/>
      <c r="K73" s="352"/>
      <c r="L73" s="353"/>
      <c r="M73" s="59"/>
    </row>
    <row r="74" spans="2:13" s="54" customFormat="1" ht="35.25" customHeight="1" x14ac:dyDescent="0.2">
      <c r="B74" s="58"/>
      <c r="C74" s="262"/>
      <c r="D74" s="351"/>
      <c r="E74" s="352"/>
      <c r="F74" s="352"/>
      <c r="G74" s="352"/>
      <c r="H74" s="352"/>
      <c r="I74" s="352"/>
      <c r="J74" s="352"/>
      <c r="K74" s="352"/>
      <c r="L74" s="353"/>
      <c r="M74" s="59"/>
    </row>
    <row r="75" spans="2:13" s="56" customFormat="1" x14ac:dyDescent="0.2">
      <c r="B75" s="103" t="s">
        <v>130</v>
      </c>
      <c r="C75" s="257"/>
      <c r="D75" s="354"/>
      <c r="E75" s="355"/>
      <c r="F75" s="355"/>
      <c r="G75" s="355"/>
      <c r="H75" s="355"/>
      <c r="I75" s="355"/>
      <c r="J75" s="355"/>
      <c r="K75" s="355"/>
      <c r="L75" s="356"/>
      <c r="M75" s="55"/>
    </row>
    <row r="76" spans="2:13" s="54" customFormat="1" ht="45" customHeight="1" x14ac:dyDescent="0.2">
      <c r="B76" s="58"/>
      <c r="C76" s="261"/>
      <c r="D76" s="357" t="s">
        <v>175</v>
      </c>
      <c r="E76" s="358"/>
      <c r="F76" s="358"/>
      <c r="G76" s="358"/>
      <c r="H76" s="358"/>
      <c r="I76" s="358"/>
      <c r="J76" s="358"/>
      <c r="K76" s="358"/>
      <c r="L76" s="359"/>
      <c r="M76" s="59"/>
    </row>
    <row r="77" spans="2:13" s="54" customFormat="1" ht="35.25" customHeight="1" x14ac:dyDescent="0.2">
      <c r="B77" s="58"/>
      <c r="C77" s="256"/>
      <c r="D77" s="351"/>
      <c r="E77" s="352"/>
      <c r="F77" s="352"/>
      <c r="G77" s="352"/>
      <c r="H77" s="352"/>
      <c r="I77" s="352"/>
      <c r="J77" s="352"/>
      <c r="K77" s="352"/>
      <c r="L77" s="353"/>
      <c r="M77" s="59"/>
    </row>
    <row r="78" spans="2:13" s="54" customFormat="1" ht="35.25" customHeight="1" x14ac:dyDescent="0.2">
      <c r="B78" s="58"/>
      <c r="C78" s="258"/>
      <c r="D78" s="351"/>
      <c r="E78" s="352"/>
      <c r="F78" s="352"/>
      <c r="G78" s="352"/>
      <c r="H78" s="352"/>
      <c r="I78" s="352"/>
      <c r="J78" s="352"/>
      <c r="K78" s="352"/>
      <c r="L78" s="353"/>
      <c r="M78" s="59"/>
    </row>
    <row r="79" spans="2:13" s="54" customFormat="1" ht="35.25" customHeight="1" x14ac:dyDescent="0.2">
      <c r="B79" s="58"/>
      <c r="C79" s="258"/>
      <c r="D79" s="351"/>
      <c r="E79" s="352"/>
      <c r="F79" s="352"/>
      <c r="G79" s="352"/>
      <c r="H79" s="352"/>
      <c r="I79" s="352"/>
      <c r="J79" s="352"/>
      <c r="K79" s="352"/>
      <c r="L79" s="353"/>
      <c r="M79" s="59"/>
    </row>
    <row r="80" spans="2:13" s="54" customFormat="1" ht="35.25" customHeight="1" x14ac:dyDescent="0.2">
      <c r="B80" s="58"/>
      <c r="C80" s="258"/>
      <c r="D80" s="351"/>
      <c r="E80" s="352"/>
      <c r="F80" s="352"/>
      <c r="G80" s="352"/>
      <c r="H80" s="352"/>
      <c r="I80" s="352"/>
      <c r="J80" s="352"/>
      <c r="K80" s="352"/>
      <c r="L80" s="353"/>
      <c r="M80" s="59"/>
    </row>
    <row r="81" spans="2:13" s="54" customFormat="1" ht="35.25" customHeight="1" thickBot="1" x14ac:dyDescent="0.25">
      <c r="B81" s="58"/>
      <c r="C81" s="263"/>
      <c r="D81" s="351"/>
      <c r="E81" s="352"/>
      <c r="F81" s="352"/>
      <c r="G81" s="352"/>
      <c r="H81" s="352"/>
      <c r="I81" s="352"/>
      <c r="J81" s="352"/>
      <c r="K81" s="352"/>
      <c r="L81" s="353"/>
      <c r="M81" s="59"/>
    </row>
    <row r="82" spans="2:13" s="56" customFormat="1" x14ac:dyDescent="0.2"/>
    <row r="83" spans="2:13" s="56" customFormat="1" x14ac:dyDescent="0.2">
      <c r="B83" s="51" t="s">
        <v>61</v>
      </c>
      <c r="C83" s="51"/>
    </row>
    <row r="84" spans="2:13" s="56" customFormat="1" x14ac:dyDescent="0.2">
      <c r="B84" s="332" t="s">
        <v>143</v>
      </c>
      <c r="C84" s="332"/>
    </row>
    <row r="85" spans="2:13" s="56" customFormat="1" x14ac:dyDescent="0.2">
      <c r="B85" s="51" t="s">
        <v>71</v>
      </c>
      <c r="C85" s="104"/>
    </row>
    <row r="86" spans="2:13" s="56" customFormat="1" x14ac:dyDescent="0.2">
      <c r="B86" s="51" t="s">
        <v>66</v>
      </c>
      <c r="C86" s="104"/>
    </row>
    <row r="87" spans="2:13" s="56" customFormat="1" x14ac:dyDescent="0.2">
      <c r="B87" s="332" t="s">
        <v>102</v>
      </c>
      <c r="C87" s="332"/>
    </row>
  </sheetData>
  <sheetProtection algorithmName="SHA-1" hashValue="cpm7HYngfdwzLalkEk+SpOpf3Kw=" saltValue="MhwY13S2SBUfPV5xVAgYMA==" spinCount="100000" sheet="1" objects="1" scenarios="1" formatCells="0" formatColumns="0" formatRows="0"/>
  <mergeCells count="71">
    <mergeCell ref="D40:L40"/>
    <mergeCell ref="D47:L47"/>
    <mergeCell ref="D55:L55"/>
    <mergeCell ref="D49:L49"/>
    <mergeCell ref="D50:L50"/>
    <mergeCell ref="D51:L51"/>
    <mergeCell ref="D52:L52"/>
    <mergeCell ref="D43:L43"/>
    <mergeCell ref="D44:L44"/>
    <mergeCell ref="D45:L45"/>
    <mergeCell ref="D46:L46"/>
    <mergeCell ref="D48:L48"/>
    <mergeCell ref="D2:E2"/>
    <mergeCell ref="B84:C84"/>
    <mergeCell ref="B87:C87"/>
    <mergeCell ref="D74:L74"/>
    <mergeCell ref="D71:L71"/>
    <mergeCell ref="D72:L72"/>
    <mergeCell ref="D73:L73"/>
    <mergeCell ref="D66:L66"/>
    <mergeCell ref="D67:L67"/>
    <mergeCell ref="D69:L69"/>
    <mergeCell ref="D70:L70"/>
    <mergeCell ref="D64:L64"/>
    <mergeCell ref="D65:L65"/>
    <mergeCell ref="D58:L58"/>
    <mergeCell ref="D59:L59"/>
    <mergeCell ref="D60:L60"/>
    <mergeCell ref="D61:L61"/>
    <mergeCell ref="D63:L63"/>
    <mergeCell ref="D68:L68"/>
    <mergeCell ref="D53:L53"/>
    <mergeCell ref="D56:L56"/>
    <mergeCell ref="D57:L57"/>
    <mergeCell ref="D54:L54"/>
    <mergeCell ref="D62:L62"/>
    <mergeCell ref="D30:L30"/>
    <mergeCell ref="D23:L23"/>
    <mergeCell ref="D24:L24"/>
    <mergeCell ref="D42:L42"/>
    <mergeCell ref="D31:L31"/>
    <mergeCell ref="D32:L32"/>
    <mergeCell ref="D35:L35"/>
    <mergeCell ref="D36:L36"/>
    <mergeCell ref="D37:L37"/>
    <mergeCell ref="D38:L38"/>
    <mergeCell ref="D39:L39"/>
    <mergeCell ref="D41:L41"/>
    <mergeCell ref="D26:L26"/>
    <mergeCell ref="D27:L27"/>
    <mergeCell ref="D33:L33"/>
    <mergeCell ref="D34:L34"/>
    <mergeCell ref="D22:L22"/>
    <mergeCell ref="D28:L28"/>
    <mergeCell ref="D29:L29"/>
    <mergeCell ref="D6:F10"/>
    <mergeCell ref="D15:L15"/>
    <mergeCell ref="D16:L16"/>
    <mergeCell ref="D17:L17"/>
    <mergeCell ref="D18:L18"/>
    <mergeCell ref="D20:L20"/>
    <mergeCell ref="D21:L21"/>
    <mergeCell ref="D19:L19"/>
    <mergeCell ref="D25:L25"/>
    <mergeCell ref="D80:L80"/>
    <mergeCell ref="D81:L81"/>
    <mergeCell ref="D75:L75"/>
    <mergeCell ref="D77:L77"/>
    <mergeCell ref="D78:L78"/>
    <mergeCell ref="D79:L79"/>
    <mergeCell ref="D76:L76"/>
  </mergeCells>
  <pageMargins left="0.7" right="0.7" top="0.75" bottom="0.75" header="0.3" footer="0.3"/>
  <pageSetup scale="27" fitToWidth="0" orientation="portrait" r:id="rId1"/>
  <headerFooter>
    <oddFooter>&amp;R[&amp;A]&amp;L&amp;"Calibri"&amp;11&amp;K000000Medical Loss Ratio Reporting Form_x000D_&amp;1#&amp;"Calibri"&amp;8&amp;K414141Proprietary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O1" zoomScale="80" zoomScaleNormal="80" workbookViewId="0">
      <selection activeCell="Y30" sqref="Y30"/>
    </sheetView>
  </sheetViews>
  <sheetFormatPr defaultColWidth="9.28515625" defaultRowHeight="12.75" x14ac:dyDescent="0.2"/>
  <cols>
    <col min="1" max="1" width="1.7109375" style="149" customWidth="1"/>
    <col min="2" max="2" width="6" style="137" customWidth="1"/>
    <col min="3" max="3" width="5.28515625" style="137" customWidth="1"/>
    <col min="4" max="4" width="74.5703125" style="137" bestFit="1" customWidth="1"/>
    <col min="5" max="5" width="13" style="137" customWidth="1"/>
    <col min="6" max="6" width="15.140625" style="137" bestFit="1" customWidth="1"/>
    <col min="7" max="8" width="16.28515625" style="137" bestFit="1" customWidth="1"/>
    <col min="9" max="10" width="13" style="137" customWidth="1"/>
    <col min="11" max="12" width="16.28515625" style="137" bestFit="1" customWidth="1"/>
    <col min="13" max="13" width="14.5703125" style="137" bestFit="1" customWidth="1"/>
    <col min="14" max="14" width="14.5703125" style="148" bestFit="1" customWidth="1"/>
    <col min="15" max="16" width="16.28515625" style="137" bestFit="1" customWidth="1"/>
    <col min="17" max="18" width="14.5703125" style="137" bestFit="1" customWidth="1"/>
    <col min="19" max="20" width="16.28515625" style="137" bestFit="1" customWidth="1"/>
    <col min="21" max="22" width="14.5703125" style="137" bestFit="1" customWidth="1"/>
    <col min="23" max="25" width="16.28515625" style="137" bestFit="1" customWidth="1"/>
    <col min="26" max="26" width="16.28515625" style="148" bestFit="1" customWidth="1"/>
    <col min="27" max="28" width="16.28515625" style="137" bestFit="1" customWidth="1"/>
    <col min="29" max="16384" width="9.28515625" style="137"/>
  </cols>
  <sheetData>
    <row r="1" spans="2:28" x14ac:dyDescent="0.2">
      <c r="B1" s="1" t="s">
        <v>144</v>
      </c>
      <c r="C1" s="50"/>
      <c r="D1" s="50"/>
      <c r="E1" s="299"/>
      <c r="F1" s="2"/>
      <c r="G1" s="2"/>
      <c r="H1" s="148"/>
      <c r="I1" s="148"/>
      <c r="J1" s="134"/>
      <c r="K1" s="135"/>
      <c r="L1" s="135"/>
      <c r="M1" s="135"/>
      <c r="N1" s="137"/>
      <c r="Q1" s="177"/>
      <c r="R1" s="148"/>
      <c r="S1" s="148"/>
      <c r="T1" s="148"/>
      <c r="U1" s="148"/>
      <c r="V1" s="134"/>
      <c r="W1" s="135"/>
      <c r="X1" s="135"/>
      <c r="Y1" s="135"/>
      <c r="Z1" s="137"/>
    </row>
    <row r="2" spans="2:28" s="149" customFormat="1" x14ac:dyDescent="0.2">
      <c r="B2" s="88" t="s">
        <v>149</v>
      </c>
      <c r="C2" s="62"/>
      <c r="D2" s="62"/>
      <c r="E2" s="51"/>
      <c r="F2" s="396" t="s">
        <v>62</v>
      </c>
      <c r="G2" s="396"/>
      <c r="H2" s="150"/>
      <c r="I2" s="344" t="s">
        <v>62</v>
      </c>
      <c r="J2" s="344"/>
      <c r="K2" s="344" t="s">
        <v>62</v>
      </c>
      <c r="L2" s="344"/>
      <c r="M2" s="344"/>
      <c r="N2" s="344"/>
      <c r="Q2" s="156"/>
      <c r="R2" s="344" t="s">
        <v>62</v>
      </c>
      <c r="S2" s="344"/>
      <c r="T2" s="150"/>
      <c r="U2" s="344" t="s">
        <v>62</v>
      </c>
      <c r="V2" s="344"/>
      <c r="W2" s="344" t="s">
        <v>62</v>
      </c>
      <c r="X2" s="344"/>
      <c r="Y2" s="344"/>
      <c r="Z2" s="344"/>
    </row>
    <row r="3" spans="2:28" x14ac:dyDescent="0.2">
      <c r="B3" s="1" t="s">
        <v>69</v>
      </c>
      <c r="C3" s="50"/>
      <c r="D3" s="50"/>
      <c r="E3" s="299"/>
      <c r="F3" s="9"/>
      <c r="G3" s="9"/>
      <c r="H3" s="147"/>
      <c r="I3" s="147"/>
      <c r="J3" s="147"/>
      <c r="K3" s="136"/>
      <c r="L3" s="136"/>
      <c r="M3" s="136"/>
      <c r="N3" s="147"/>
      <c r="O3" s="149"/>
      <c r="P3" s="147"/>
      <c r="Q3" s="177"/>
      <c r="R3" s="147"/>
      <c r="S3" s="147"/>
      <c r="T3" s="147"/>
      <c r="U3" s="147"/>
      <c r="V3" s="147"/>
      <c r="W3" s="136"/>
      <c r="X3" s="136"/>
      <c r="Y3" s="136"/>
      <c r="Z3" s="147"/>
      <c r="AA3" s="149"/>
      <c r="AB3" s="147"/>
    </row>
    <row r="4" spans="2:28" x14ac:dyDescent="0.2">
      <c r="B4" s="1"/>
      <c r="C4" s="50"/>
      <c r="D4" s="50"/>
      <c r="E4" s="299"/>
      <c r="F4" s="9"/>
      <c r="G4" s="9"/>
      <c r="H4" s="147"/>
      <c r="I4" s="147"/>
      <c r="J4" s="147"/>
      <c r="K4" s="136"/>
      <c r="L4" s="136"/>
      <c r="M4" s="136"/>
      <c r="N4" s="147"/>
      <c r="O4" s="149"/>
      <c r="P4" s="147"/>
      <c r="Q4" s="177"/>
      <c r="R4" s="147"/>
      <c r="S4" s="147"/>
      <c r="T4" s="147"/>
      <c r="U4" s="147"/>
      <c r="V4" s="147"/>
      <c r="W4" s="136"/>
      <c r="X4" s="136"/>
      <c r="Y4" s="136"/>
      <c r="Z4" s="147"/>
      <c r="AA4" s="149"/>
      <c r="AB4" s="147"/>
    </row>
    <row r="5" spans="2:28" x14ac:dyDescent="0.2">
      <c r="B5" s="60" t="s">
        <v>88</v>
      </c>
      <c r="C5" s="50"/>
      <c r="D5" s="3"/>
      <c r="E5" s="299"/>
      <c r="F5" s="9"/>
      <c r="G5" s="9"/>
      <c r="H5" s="147"/>
      <c r="I5" s="147"/>
      <c r="J5" s="147"/>
      <c r="K5" s="136"/>
      <c r="L5" s="136"/>
      <c r="M5" s="136"/>
      <c r="N5" s="147"/>
      <c r="O5" s="149"/>
      <c r="P5" s="147"/>
      <c r="Q5" s="177"/>
      <c r="R5" s="147"/>
      <c r="S5" s="147"/>
      <c r="T5" s="147"/>
      <c r="U5" s="147"/>
      <c r="V5" s="147"/>
      <c r="W5" s="136"/>
      <c r="X5" s="136"/>
      <c r="Y5" s="136"/>
      <c r="Z5" s="147"/>
      <c r="AA5" s="149"/>
      <c r="AB5" s="147"/>
    </row>
    <row r="6" spans="2:28" x14ac:dyDescent="0.2">
      <c r="B6" s="337">
        <f>'Cover Page'!C7</f>
        <v>0</v>
      </c>
      <c r="C6" s="334"/>
      <c r="D6" s="334"/>
      <c r="E6" s="299"/>
      <c r="F6" s="395" t="s">
        <v>128</v>
      </c>
      <c r="G6" s="360"/>
      <c r="H6" s="147"/>
      <c r="I6" s="147"/>
      <c r="J6" s="147"/>
      <c r="K6" s="136"/>
      <c r="L6" s="136"/>
      <c r="M6" s="136"/>
      <c r="N6" s="147"/>
      <c r="O6" s="149"/>
      <c r="P6" s="147"/>
      <c r="Q6" s="177"/>
      <c r="R6" s="147"/>
      <c r="S6" s="147"/>
      <c r="T6" s="147"/>
      <c r="U6" s="147"/>
      <c r="V6" s="147"/>
      <c r="W6" s="136"/>
      <c r="X6" s="136"/>
      <c r="Y6" s="136"/>
      <c r="Z6" s="147"/>
      <c r="AA6" s="149"/>
      <c r="AB6" s="147"/>
    </row>
    <row r="7" spans="2:28" x14ac:dyDescent="0.2">
      <c r="B7" s="60" t="s">
        <v>89</v>
      </c>
      <c r="C7" s="50"/>
      <c r="D7" s="3"/>
      <c r="E7" s="299"/>
      <c r="F7" s="360"/>
      <c r="G7" s="360"/>
      <c r="H7" s="147"/>
      <c r="I7" s="147"/>
      <c r="J7" s="147"/>
      <c r="K7" s="136"/>
      <c r="L7" s="136"/>
      <c r="M7" s="136"/>
      <c r="N7" s="147"/>
      <c r="O7" s="149"/>
      <c r="P7" s="147"/>
      <c r="Q7" s="177"/>
      <c r="R7" s="147"/>
      <c r="S7" s="147"/>
      <c r="T7" s="147"/>
      <c r="U7" s="9"/>
      <c r="V7" s="147"/>
      <c r="W7" s="136"/>
      <c r="X7" s="136"/>
      <c r="Y7" s="136"/>
      <c r="Z7" s="147"/>
      <c r="AA7" s="149"/>
      <c r="AB7" s="147"/>
    </row>
    <row r="8" spans="2:28" x14ac:dyDescent="0.2">
      <c r="B8" s="335" t="str">
        <f>'Cover Page'!C8</f>
        <v>Aetna Life Insurance Company</v>
      </c>
      <c r="C8" s="334"/>
      <c r="D8" s="334"/>
      <c r="E8" s="299"/>
      <c r="F8" s="360"/>
      <c r="G8" s="360"/>
      <c r="H8" s="147"/>
      <c r="I8" s="147"/>
      <c r="J8" s="147"/>
      <c r="K8" s="136"/>
      <c r="L8" s="136"/>
      <c r="M8" s="136"/>
      <c r="N8" s="147"/>
      <c r="O8" s="149"/>
      <c r="P8" s="147"/>
      <c r="Q8" s="177"/>
      <c r="R8" s="147"/>
      <c r="S8" s="147"/>
      <c r="T8" s="147"/>
      <c r="U8" s="147"/>
      <c r="V8" s="147"/>
      <c r="W8" s="136"/>
      <c r="X8" s="136"/>
      <c r="Y8" s="136"/>
      <c r="Z8" s="147"/>
      <c r="AA8" s="149"/>
      <c r="AB8" s="147"/>
    </row>
    <row r="9" spans="2:28" x14ac:dyDescent="0.2">
      <c r="B9" s="61" t="s">
        <v>91</v>
      </c>
      <c r="C9" s="50"/>
      <c r="D9" s="3"/>
      <c r="E9" s="299"/>
      <c r="F9" s="360"/>
      <c r="G9" s="360"/>
      <c r="H9" s="147"/>
      <c r="I9" s="147"/>
      <c r="J9" s="147"/>
      <c r="K9" s="136"/>
      <c r="L9" s="136"/>
      <c r="M9" s="136"/>
      <c r="N9" s="147"/>
      <c r="O9" s="149"/>
      <c r="P9" s="147"/>
      <c r="Q9" s="177"/>
      <c r="R9" s="147"/>
      <c r="S9" s="147"/>
      <c r="T9" s="147"/>
      <c r="U9" s="147"/>
      <c r="V9" s="147"/>
      <c r="W9" s="136"/>
      <c r="X9" s="136"/>
      <c r="Y9" s="136"/>
      <c r="Z9" s="147"/>
      <c r="AA9" s="149"/>
      <c r="AB9" s="147"/>
    </row>
    <row r="10" spans="2:28" x14ac:dyDescent="0.2">
      <c r="B10" s="335" t="str">
        <f>'Cover Page'!C9</f>
        <v>0</v>
      </c>
      <c r="C10" s="334"/>
      <c r="D10" s="334"/>
      <c r="E10" s="299"/>
      <c r="F10" s="360"/>
      <c r="G10" s="360"/>
      <c r="H10" s="147"/>
      <c r="I10" s="147"/>
      <c r="J10" s="147"/>
      <c r="K10" s="136"/>
      <c r="L10" s="136"/>
      <c r="M10" s="136"/>
      <c r="N10" s="147"/>
      <c r="O10" s="149"/>
      <c r="P10" s="147"/>
      <c r="Q10" s="177"/>
      <c r="R10" s="147"/>
      <c r="S10" s="147"/>
      <c r="T10" s="147"/>
      <c r="U10" s="147"/>
      <c r="V10" s="147"/>
      <c r="W10" s="136"/>
      <c r="X10" s="136"/>
      <c r="Y10" s="136"/>
      <c r="Z10" s="147"/>
      <c r="AA10" s="149"/>
      <c r="AB10" s="147"/>
    </row>
    <row r="11" spans="2:28" x14ac:dyDescent="0.2">
      <c r="B11" s="61" t="s">
        <v>86</v>
      </c>
      <c r="C11" s="50"/>
      <c r="D11" s="3"/>
      <c r="E11" s="299"/>
      <c r="F11" s="9"/>
      <c r="G11" s="9"/>
      <c r="H11" s="147"/>
      <c r="I11" s="147"/>
      <c r="J11" s="147"/>
      <c r="K11" s="136"/>
      <c r="L11" s="136"/>
      <c r="M11" s="136"/>
      <c r="N11" s="147"/>
      <c r="O11" s="149"/>
      <c r="P11" s="147"/>
      <c r="Q11" s="177"/>
      <c r="R11" s="147"/>
      <c r="S11" s="147"/>
      <c r="T11" s="147"/>
      <c r="U11" s="147"/>
      <c r="V11" s="147"/>
      <c r="W11" s="136"/>
      <c r="X11" s="136"/>
      <c r="Y11" s="136"/>
      <c r="Z11" s="147"/>
      <c r="AA11" s="149"/>
      <c r="AB11" s="147"/>
    </row>
    <row r="12" spans="2:28" x14ac:dyDescent="0.2">
      <c r="B12" s="335" t="str">
        <f>'Cover Page'!C6</f>
        <v>2018</v>
      </c>
      <c r="C12" s="334"/>
      <c r="D12" s="334"/>
      <c r="E12" s="299"/>
      <c r="F12" s="9"/>
      <c r="G12" s="9"/>
      <c r="H12" s="147"/>
      <c r="I12" s="147"/>
      <c r="J12" s="147"/>
      <c r="K12" s="136"/>
      <c r="L12" s="136"/>
      <c r="M12" s="136"/>
      <c r="N12" s="147"/>
      <c r="O12" s="149"/>
      <c r="P12" s="147"/>
      <c r="Q12" s="177"/>
      <c r="R12" s="147"/>
      <c r="S12" s="147"/>
      <c r="T12" s="147"/>
      <c r="U12" s="147"/>
      <c r="V12" s="147"/>
      <c r="W12" s="136"/>
      <c r="X12" s="136"/>
      <c r="Y12" s="136"/>
      <c r="Z12" s="147"/>
      <c r="AA12" s="149"/>
      <c r="AB12" s="147"/>
    </row>
    <row r="13" spans="2:28" x14ac:dyDescent="0.2">
      <c r="B13" s="301"/>
      <c r="C13" s="50"/>
      <c r="D13" s="50"/>
      <c r="E13" s="135"/>
      <c r="F13" s="178"/>
      <c r="G13" s="178"/>
      <c r="H13" s="178"/>
      <c r="I13" s="135"/>
      <c r="J13" s="178"/>
      <c r="K13" s="135"/>
      <c r="L13" s="135"/>
      <c r="M13" s="135"/>
      <c r="N13" s="137"/>
      <c r="Q13" s="135"/>
      <c r="R13" s="178"/>
      <c r="S13" s="178"/>
      <c r="T13" s="178"/>
      <c r="U13" s="135"/>
      <c r="V13" s="178"/>
      <c r="W13" s="135"/>
      <c r="X13" s="135"/>
      <c r="Y13" s="135"/>
      <c r="Z13" s="137"/>
    </row>
    <row r="14" spans="2:28" s="149" customFormat="1" ht="13.5" thickBot="1" x14ac:dyDescent="0.25">
      <c r="B14" s="302"/>
      <c r="C14" s="302"/>
      <c r="D14" s="302"/>
    </row>
    <row r="15" spans="2:28" ht="13.5" thickBot="1" x14ac:dyDescent="0.25">
      <c r="B15" s="3"/>
      <c r="C15" s="3"/>
      <c r="D15" s="3"/>
      <c r="E15" s="381" t="s">
        <v>33</v>
      </c>
      <c r="F15" s="382"/>
      <c r="G15" s="382"/>
      <c r="H15" s="382"/>
      <c r="I15" s="382"/>
      <c r="J15" s="382"/>
      <c r="K15" s="382"/>
      <c r="L15" s="382"/>
      <c r="M15" s="382"/>
      <c r="N15" s="382"/>
      <c r="O15" s="382"/>
      <c r="P15" s="383"/>
      <c r="Q15" s="381" t="s">
        <v>33</v>
      </c>
      <c r="R15" s="382"/>
      <c r="S15" s="382"/>
      <c r="T15" s="382"/>
      <c r="U15" s="382"/>
      <c r="V15" s="382"/>
      <c r="W15" s="382"/>
      <c r="X15" s="382"/>
      <c r="Y15" s="382"/>
      <c r="Z15" s="382"/>
      <c r="AA15" s="382"/>
      <c r="AB15" s="383"/>
    </row>
    <row r="16" spans="2:28" ht="13.5" thickBot="1" x14ac:dyDescent="0.25">
      <c r="B16" s="3"/>
      <c r="C16" s="3"/>
      <c r="D16" s="3"/>
      <c r="E16" s="384" t="s">
        <v>107</v>
      </c>
      <c r="F16" s="385"/>
      <c r="G16" s="385"/>
      <c r="H16" s="385"/>
      <c r="I16" s="385"/>
      <c r="J16" s="385"/>
      <c r="K16" s="385"/>
      <c r="L16" s="385"/>
      <c r="M16" s="385"/>
      <c r="N16" s="385"/>
      <c r="O16" s="385"/>
      <c r="P16" s="386"/>
      <c r="Q16" s="384" t="s">
        <v>108</v>
      </c>
      <c r="R16" s="385"/>
      <c r="S16" s="385"/>
      <c r="T16" s="385"/>
      <c r="U16" s="385"/>
      <c r="V16" s="385"/>
      <c r="W16" s="385"/>
      <c r="X16" s="385"/>
      <c r="Y16" s="385"/>
      <c r="Z16" s="385"/>
      <c r="AA16" s="385"/>
      <c r="AB16" s="386"/>
    </row>
    <row r="17" spans="1:28" ht="13.5" thickBot="1" x14ac:dyDescent="0.25">
      <c r="B17" s="3"/>
      <c r="C17" s="3"/>
      <c r="D17" s="3"/>
      <c r="E17" s="390" t="s">
        <v>8</v>
      </c>
      <c r="F17" s="346"/>
      <c r="G17" s="346"/>
      <c r="H17" s="346"/>
      <c r="I17" s="390" t="s">
        <v>9</v>
      </c>
      <c r="J17" s="346"/>
      <c r="K17" s="346"/>
      <c r="L17" s="346"/>
      <c r="M17" s="387" t="s">
        <v>10</v>
      </c>
      <c r="N17" s="388"/>
      <c r="O17" s="388"/>
      <c r="P17" s="389"/>
      <c r="Q17" s="390" t="s">
        <v>8</v>
      </c>
      <c r="R17" s="346"/>
      <c r="S17" s="346"/>
      <c r="T17" s="346"/>
      <c r="U17" s="390" t="s">
        <v>9</v>
      </c>
      <c r="V17" s="346"/>
      <c r="W17" s="346"/>
      <c r="X17" s="346"/>
      <c r="Y17" s="387" t="s">
        <v>10</v>
      </c>
      <c r="Z17" s="388"/>
      <c r="AA17" s="388"/>
      <c r="AB17" s="389"/>
    </row>
    <row r="18" spans="1:28" ht="36" customHeight="1" thickBot="1" x14ac:dyDescent="0.25">
      <c r="A18" s="151"/>
      <c r="B18" s="338" t="s">
        <v>70</v>
      </c>
      <c r="C18" s="339"/>
      <c r="D18" s="339"/>
      <c r="E18" s="105" t="s">
        <v>11</v>
      </c>
      <c r="F18" s="106" t="s">
        <v>12</v>
      </c>
      <c r="G18" s="106" t="s">
        <v>7</v>
      </c>
      <c r="H18" s="107" t="s">
        <v>40</v>
      </c>
      <c r="I18" s="108" t="s">
        <v>11</v>
      </c>
      <c r="J18" s="109" t="s">
        <v>12</v>
      </c>
      <c r="K18" s="109" t="s">
        <v>7</v>
      </c>
      <c r="L18" s="107" t="s">
        <v>41</v>
      </c>
      <c r="M18" s="105" t="s">
        <v>11</v>
      </c>
      <c r="N18" s="106" t="s">
        <v>12</v>
      </c>
      <c r="O18" s="106" t="s">
        <v>7</v>
      </c>
      <c r="P18" s="107" t="s">
        <v>41</v>
      </c>
      <c r="Q18" s="105" t="s">
        <v>11</v>
      </c>
      <c r="R18" s="106" t="s">
        <v>12</v>
      </c>
      <c r="S18" s="106" t="s">
        <v>7</v>
      </c>
      <c r="T18" s="107" t="s">
        <v>40</v>
      </c>
      <c r="U18" s="108" t="s">
        <v>11</v>
      </c>
      <c r="V18" s="109" t="s">
        <v>12</v>
      </c>
      <c r="W18" s="109" t="s">
        <v>7</v>
      </c>
      <c r="X18" s="107" t="s">
        <v>41</v>
      </c>
      <c r="Y18" s="105" t="s">
        <v>11</v>
      </c>
      <c r="Z18" s="106" t="s">
        <v>12</v>
      </c>
      <c r="AA18" s="106" t="s">
        <v>7</v>
      </c>
      <c r="AB18" s="107" t="s">
        <v>41</v>
      </c>
    </row>
    <row r="19" spans="1:28" s="149" customFormat="1" ht="13.5" thickBot="1" x14ac:dyDescent="0.25">
      <c r="B19" s="391"/>
      <c r="C19" s="392"/>
      <c r="D19" s="392"/>
      <c r="E19" s="110">
        <v>1</v>
      </c>
      <c r="F19" s="111">
        <v>2</v>
      </c>
      <c r="G19" s="111">
        <v>3</v>
      </c>
      <c r="H19" s="112">
        <v>4</v>
      </c>
      <c r="I19" s="110">
        <v>5</v>
      </c>
      <c r="J19" s="111">
        <v>6</v>
      </c>
      <c r="K19" s="111">
        <v>7</v>
      </c>
      <c r="L19" s="112">
        <v>8</v>
      </c>
      <c r="M19" s="110">
        <v>9</v>
      </c>
      <c r="N19" s="111">
        <v>10</v>
      </c>
      <c r="O19" s="111">
        <v>11</v>
      </c>
      <c r="P19" s="112">
        <v>12</v>
      </c>
      <c r="Q19" s="110">
        <v>13</v>
      </c>
      <c r="R19" s="111">
        <v>14</v>
      </c>
      <c r="S19" s="111">
        <v>15</v>
      </c>
      <c r="T19" s="112">
        <v>16</v>
      </c>
      <c r="U19" s="110">
        <v>17</v>
      </c>
      <c r="V19" s="111">
        <v>18</v>
      </c>
      <c r="W19" s="111">
        <v>19</v>
      </c>
      <c r="X19" s="112">
        <v>20</v>
      </c>
      <c r="Y19" s="110">
        <v>21</v>
      </c>
      <c r="Z19" s="111">
        <v>22</v>
      </c>
      <c r="AA19" s="111">
        <v>23</v>
      </c>
      <c r="AB19" s="112">
        <v>24</v>
      </c>
    </row>
    <row r="20" spans="1:28" x14ac:dyDescent="0.2">
      <c r="B20" s="113" t="s">
        <v>0</v>
      </c>
      <c r="C20" s="114" t="s">
        <v>24</v>
      </c>
      <c r="D20" s="115"/>
      <c r="E20" s="229"/>
      <c r="F20" s="230"/>
      <c r="G20" s="230"/>
      <c r="H20" s="231"/>
      <c r="I20" s="229"/>
      <c r="J20" s="230"/>
      <c r="K20" s="230"/>
      <c r="L20" s="231"/>
      <c r="M20" s="229"/>
      <c r="N20" s="230"/>
      <c r="O20" s="230"/>
      <c r="P20" s="231"/>
      <c r="Q20" s="229"/>
      <c r="R20" s="230"/>
      <c r="S20" s="230"/>
      <c r="T20" s="231"/>
      <c r="U20" s="229"/>
      <c r="V20" s="230"/>
      <c r="W20" s="230"/>
      <c r="X20" s="231"/>
      <c r="Y20" s="229"/>
      <c r="Z20" s="230"/>
      <c r="AA20" s="230"/>
      <c r="AB20" s="231"/>
    </row>
    <row r="21" spans="1:28" s="149" customFormat="1" x14ac:dyDescent="0.2">
      <c r="B21" s="116"/>
      <c r="C21" s="14">
        <v>1.1000000000000001</v>
      </c>
      <c r="D21" s="117" t="s">
        <v>45</v>
      </c>
      <c r="E21" s="196"/>
      <c r="F21" s="53"/>
      <c r="G21" s="232"/>
      <c r="H21" s="233"/>
      <c r="I21" s="196"/>
      <c r="J21" s="53"/>
      <c r="K21" s="232"/>
      <c r="L21" s="233"/>
      <c r="M21" s="196"/>
      <c r="N21" s="53"/>
      <c r="O21" s="232"/>
      <c r="P21" s="233"/>
      <c r="Q21" s="196"/>
      <c r="R21" s="53"/>
      <c r="S21" s="232"/>
      <c r="T21" s="233"/>
      <c r="U21" s="196"/>
      <c r="V21" s="53"/>
      <c r="W21" s="232"/>
      <c r="X21" s="233"/>
      <c r="Y21" s="196"/>
      <c r="Z21" s="53"/>
      <c r="AA21" s="232"/>
      <c r="AB21" s="233"/>
    </row>
    <row r="22" spans="1:28" s="149" customFormat="1" ht="25.5" x14ac:dyDescent="0.2">
      <c r="B22" s="116"/>
      <c r="C22" s="14">
        <v>1.2</v>
      </c>
      <c r="D22" s="118" t="s">
        <v>134</v>
      </c>
      <c r="E22" s="303"/>
      <c r="F22" s="68"/>
      <c r="G22" s="76">
        <f>'Pt 1 Summary of Data'!F24</f>
        <v>0</v>
      </c>
      <c r="H22" s="77">
        <f>SUM(E22:G22)</f>
        <v>0</v>
      </c>
      <c r="I22" s="303"/>
      <c r="J22" s="68"/>
      <c r="K22" s="76">
        <f>'Pt 1 Summary of Data'!H24</f>
        <v>0</v>
      </c>
      <c r="L22" s="77">
        <f>SUM(I22:K22)</f>
        <v>0</v>
      </c>
      <c r="M22" s="303"/>
      <c r="N22" s="68"/>
      <c r="O22" s="76">
        <f>'Pt 1 Summary of Data'!J24</f>
        <v>0</v>
      </c>
      <c r="P22" s="77">
        <f>SUM(M22:O22)</f>
        <v>0</v>
      </c>
      <c r="Q22" s="303"/>
      <c r="R22" s="68"/>
      <c r="S22" s="76">
        <f>'Pt 1 Summary of Data'!L24</f>
        <v>0</v>
      </c>
      <c r="T22" s="77">
        <f>SUM(Q22:S22)</f>
        <v>0</v>
      </c>
      <c r="U22" s="303">
        <v>7754486</v>
      </c>
      <c r="V22" s="68">
        <v>4564794</v>
      </c>
      <c r="W22" s="76">
        <f>'Pt 1 Summary of Data'!N24</f>
        <v>3925237</v>
      </c>
      <c r="X22" s="77">
        <f>SUM(U22:W22)</f>
        <v>16244517</v>
      </c>
      <c r="Y22" s="303">
        <v>130249319</v>
      </c>
      <c r="Z22" s="68">
        <v>93794261</v>
      </c>
      <c r="AA22" s="76">
        <f>'Pt 1 Summary of Data'!P24</f>
        <v>106278205</v>
      </c>
      <c r="AB22" s="77">
        <f>SUM(Y22:AA22)</f>
        <v>330321785</v>
      </c>
    </row>
    <row r="23" spans="1:28" x14ac:dyDescent="0.2">
      <c r="B23" s="119"/>
      <c r="C23" s="14">
        <v>1.3</v>
      </c>
      <c r="D23" s="118" t="s">
        <v>123</v>
      </c>
      <c r="E23" s="78">
        <f>SUM(E$22)</f>
        <v>0</v>
      </c>
      <c r="F23" s="78">
        <f>SUM(F$22)</f>
        <v>0</v>
      </c>
      <c r="G23" s="78">
        <f>SUM(G$22:G$22)</f>
        <v>0</v>
      </c>
      <c r="H23" s="77">
        <f>SUM(E23:G23)</f>
        <v>0</v>
      </c>
      <c r="I23" s="78">
        <f>SUM(I$22:I$22)</f>
        <v>0</v>
      </c>
      <c r="J23" s="78">
        <f>SUM(J$22:J$22)</f>
        <v>0</v>
      </c>
      <c r="K23" s="78">
        <f>SUM(K$22:K$22)</f>
        <v>0</v>
      </c>
      <c r="L23" s="77">
        <f>SUM(I23:K23)</f>
        <v>0</v>
      </c>
      <c r="M23" s="78">
        <f>SUM(M$22:M$22)</f>
        <v>0</v>
      </c>
      <c r="N23" s="78">
        <f>SUM(N$22:N$22)</f>
        <v>0</v>
      </c>
      <c r="O23" s="78">
        <f>SUM(O$22:O$22)</f>
        <v>0</v>
      </c>
      <c r="P23" s="77">
        <f>SUM(M23:O23)</f>
        <v>0</v>
      </c>
      <c r="Q23" s="78">
        <f>SUM(Q$22:Q$22)</f>
        <v>0</v>
      </c>
      <c r="R23" s="78">
        <f>SUM(R$22:R$22)</f>
        <v>0</v>
      </c>
      <c r="S23" s="78">
        <f>SUM(S$22:S$22)</f>
        <v>0</v>
      </c>
      <c r="T23" s="77">
        <f>SUM(Q23:S23)</f>
        <v>0</v>
      </c>
      <c r="U23" s="78">
        <f>SUM(U$22:U$22)</f>
        <v>7754486</v>
      </c>
      <c r="V23" s="78">
        <f>SUM(V$22:V$22)</f>
        <v>4564794</v>
      </c>
      <c r="W23" s="78">
        <f>SUM(W$22:W$22)</f>
        <v>3925237</v>
      </c>
      <c r="X23" s="77">
        <f>SUM(U23:W23)</f>
        <v>16244517</v>
      </c>
      <c r="Y23" s="78">
        <f>SUM(Y$22:Y$22)</f>
        <v>130249319</v>
      </c>
      <c r="Z23" s="78">
        <f>SUM(Z$22:Z$22)</f>
        <v>93794261</v>
      </c>
      <c r="AA23" s="78">
        <f>SUM(AA$22:AA$22)</f>
        <v>106278205</v>
      </c>
      <c r="AB23" s="77">
        <f>SUM(Y23:AA23)</f>
        <v>330321785</v>
      </c>
    </row>
    <row r="24" spans="1:28" x14ac:dyDescent="0.2">
      <c r="B24" s="141"/>
      <c r="C24" s="42"/>
      <c r="D24" s="142" t="s">
        <v>13</v>
      </c>
      <c r="E24" s="234"/>
      <c r="F24" s="235"/>
      <c r="G24" s="235"/>
      <c r="H24" s="236"/>
      <c r="I24" s="234"/>
      <c r="J24" s="235"/>
      <c r="K24" s="235"/>
      <c r="L24" s="236"/>
      <c r="M24" s="234"/>
      <c r="N24" s="235"/>
      <c r="O24" s="235"/>
      <c r="P24" s="236"/>
      <c r="Q24" s="234"/>
      <c r="R24" s="235"/>
      <c r="S24" s="235"/>
      <c r="T24" s="236"/>
      <c r="U24" s="234"/>
      <c r="V24" s="235"/>
      <c r="W24" s="235"/>
      <c r="X24" s="236"/>
      <c r="Y24" s="234"/>
      <c r="Z24" s="235"/>
      <c r="AA24" s="235"/>
      <c r="AB24" s="236"/>
    </row>
    <row r="25" spans="1:28" x14ac:dyDescent="0.2">
      <c r="B25" s="120" t="s">
        <v>1</v>
      </c>
      <c r="C25" s="11" t="s">
        <v>25</v>
      </c>
      <c r="D25" s="117"/>
      <c r="E25" s="237"/>
      <c r="F25" s="230"/>
      <c r="G25" s="230"/>
      <c r="H25" s="238"/>
      <c r="I25" s="237"/>
      <c r="J25" s="230"/>
      <c r="K25" s="230"/>
      <c r="L25" s="238"/>
      <c r="M25" s="237"/>
      <c r="N25" s="230"/>
      <c r="O25" s="230"/>
      <c r="P25" s="238"/>
      <c r="Q25" s="237"/>
      <c r="R25" s="230"/>
      <c r="S25" s="230"/>
      <c r="T25" s="238"/>
      <c r="U25" s="237"/>
      <c r="V25" s="230"/>
      <c r="W25" s="230"/>
      <c r="X25" s="238"/>
      <c r="Y25" s="237"/>
      <c r="Z25" s="230"/>
      <c r="AA25" s="230"/>
      <c r="AB25" s="238"/>
    </row>
    <row r="26" spans="1:28" x14ac:dyDescent="0.2">
      <c r="B26" s="119"/>
      <c r="C26" s="14">
        <v>2.1</v>
      </c>
      <c r="D26" s="118" t="s">
        <v>84</v>
      </c>
      <c r="E26" s="197"/>
      <c r="F26" s="68"/>
      <c r="G26" s="79">
        <f>'Pt 1 Summary of Data'!F21</f>
        <v>0</v>
      </c>
      <c r="H26" s="77">
        <f>SUM(E26:G26)</f>
        <v>0</v>
      </c>
      <c r="I26" s="197"/>
      <c r="J26" s="68"/>
      <c r="K26" s="79">
        <f>'Pt 1 Summary of Data'!H21</f>
        <v>0</v>
      </c>
      <c r="L26" s="77">
        <f>SUM(I26:K26)</f>
        <v>0</v>
      </c>
      <c r="M26" s="197"/>
      <c r="N26" s="68"/>
      <c r="O26" s="79">
        <f>'Pt 1 Summary of Data'!J21</f>
        <v>0</v>
      </c>
      <c r="P26" s="77">
        <f>SUM(M26:O26)</f>
        <v>0</v>
      </c>
      <c r="Q26" s="197"/>
      <c r="R26" s="68"/>
      <c r="S26" s="79">
        <f>'Pt 1 Summary of Data'!L21</f>
        <v>0</v>
      </c>
      <c r="T26" s="77">
        <f>SUM(Q26:S26)</f>
        <v>0</v>
      </c>
      <c r="U26" s="197">
        <v>11746507</v>
      </c>
      <c r="V26" s="68">
        <v>7829242</v>
      </c>
      <c r="W26" s="79">
        <f>'Pt 1 Summary of Data'!N21</f>
        <v>6582913</v>
      </c>
      <c r="X26" s="77">
        <f>SUM(U26:W26)</f>
        <v>26158662</v>
      </c>
      <c r="Y26" s="197">
        <v>135084823</v>
      </c>
      <c r="Z26" s="68">
        <v>148755597</v>
      </c>
      <c r="AA26" s="79">
        <f>'Pt 1 Summary of Data'!P21</f>
        <v>122653755</v>
      </c>
      <c r="AB26" s="77">
        <f>SUM(Y26:AA26)</f>
        <v>406494175</v>
      </c>
    </row>
    <row r="27" spans="1:28" s="149" customFormat="1" x14ac:dyDescent="0.2">
      <c r="B27" s="116"/>
      <c r="C27" s="14">
        <v>2.2000000000000002</v>
      </c>
      <c r="D27" s="118" t="s">
        <v>85</v>
      </c>
      <c r="E27" s="197"/>
      <c r="F27" s="68"/>
      <c r="G27" s="79">
        <f>'Pt 1 Summary of Data'!F35</f>
        <v>0</v>
      </c>
      <c r="H27" s="77">
        <f>SUM(E27:G27)</f>
        <v>0</v>
      </c>
      <c r="I27" s="197"/>
      <c r="J27" s="68"/>
      <c r="K27" s="79">
        <f>'Pt 1 Summary of Data'!H35</f>
        <v>0</v>
      </c>
      <c r="L27" s="77">
        <f>SUM(I27:K27)</f>
        <v>0</v>
      </c>
      <c r="M27" s="197"/>
      <c r="N27" s="68"/>
      <c r="O27" s="79">
        <f>'Pt 1 Summary of Data'!J35</f>
        <v>0</v>
      </c>
      <c r="P27" s="77">
        <f>SUM(M27:O27)</f>
        <v>0</v>
      </c>
      <c r="Q27" s="197"/>
      <c r="R27" s="68"/>
      <c r="S27" s="79">
        <f>'Pt 1 Summary of Data'!L35</f>
        <v>0</v>
      </c>
      <c r="T27" s="77">
        <f>SUM(Q27:S27)</f>
        <v>0</v>
      </c>
      <c r="U27" s="197">
        <v>1238057</v>
      </c>
      <c r="V27" s="68">
        <v>827392</v>
      </c>
      <c r="W27" s="79">
        <f>'Pt 1 Summary of Data'!N35</f>
        <v>560809.74979443511</v>
      </c>
      <c r="X27" s="77">
        <f>SUM(U27:W27)</f>
        <v>2626258.7497944352</v>
      </c>
      <c r="Y27" s="197">
        <v>-336991</v>
      </c>
      <c r="Z27" s="68">
        <v>13248342</v>
      </c>
      <c r="AA27" s="79">
        <f>'Pt 1 Summary of Data'!P35</f>
        <v>3489129.1645688964</v>
      </c>
      <c r="AB27" s="77">
        <f>SUM(Y27:AA27)</f>
        <v>16400480.164568897</v>
      </c>
    </row>
    <row r="28" spans="1:28" x14ac:dyDescent="0.2">
      <c r="B28" s="119"/>
      <c r="C28" s="14">
        <v>2.2999999999999998</v>
      </c>
      <c r="D28" s="118" t="s">
        <v>50</v>
      </c>
      <c r="E28" s="79">
        <f t="shared" ref="E28:AA28" si="0">E$26-E$27</f>
        <v>0</v>
      </c>
      <c r="F28" s="79">
        <f t="shared" si="0"/>
        <v>0</v>
      </c>
      <c r="G28" s="79">
        <f t="shared" si="0"/>
        <v>0</v>
      </c>
      <c r="H28" s="70">
        <f>H$26-H$27</f>
        <v>0</v>
      </c>
      <c r="I28" s="79">
        <f>I$26-I$27</f>
        <v>0</v>
      </c>
      <c r="J28" s="79">
        <f>J$26-J$27</f>
        <v>0</v>
      </c>
      <c r="K28" s="79">
        <f t="shared" si="0"/>
        <v>0</v>
      </c>
      <c r="L28" s="70">
        <f>L$26-L$27</f>
        <v>0</v>
      </c>
      <c r="M28" s="79">
        <f t="shared" si="0"/>
        <v>0</v>
      </c>
      <c r="N28" s="79">
        <f t="shared" si="0"/>
        <v>0</v>
      </c>
      <c r="O28" s="79">
        <f t="shared" si="0"/>
        <v>0</v>
      </c>
      <c r="P28" s="70">
        <f>P$26-P$27</f>
        <v>0</v>
      </c>
      <c r="Q28" s="79">
        <f t="shared" si="0"/>
        <v>0</v>
      </c>
      <c r="R28" s="79">
        <f t="shared" si="0"/>
        <v>0</v>
      </c>
      <c r="S28" s="79">
        <f t="shared" si="0"/>
        <v>0</v>
      </c>
      <c r="T28" s="70">
        <f>T$26-T$27</f>
        <v>0</v>
      </c>
      <c r="U28" s="79">
        <f t="shared" si="0"/>
        <v>10508450</v>
      </c>
      <c r="V28" s="79">
        <f t="shared" si="0"/>
        <v>7001850</v>
      </c>
      <c r="W28" s="79">
        <f t="shared" si="0"/>
        <v>6022103.2502055652</v>
      </c>
      <c r="X28" s="70">
        <f>X$26-X$27</f>
        <v>23532403.250205565</v>
      </c>
      <c r="Y28" s="79">
        <f t="shared" si="0"/>
        <v>135421814</v>
      </c>
      <c r="Z28" s="79">
        <f t="shared" si="0"/>
        <v>135507255</v>
      </c>
      <c r="AA28" s="79">
        <f t="shared" si="0"/>
        <v>119164625.8354311</v>
      </c>
      <c r="AB28" s="70">
        <f>AB$26-AB$27</f>
        <v>390093694.8354311</v>
      </c>
    </row>
    <row r="29" spans="1:28" x14ac:dyDescent="0.2">
      <c r="B29" s="141"/>
      <c r="C29" s="43"/>
      <c r="D29" s="143"/>
      <c r="E29" s="239"/>
      <c r="F29" s="240"/>
      <c r="G29" s="240"/>
      <c r="H29" s="241"/>
      <c r="I29" s="239"/>
      <c r="J29" s="240"/>
      <c r="K29" s="240"/>
      <c r="L29" s="241"/>
      <c r="M29" s="239"/>
      <c r="N29" s="240"/>
      <c r="O29" s="240"/>
      <c r="P29" s="241"/>
      <c r="Q29" s="239"/>
      <c r="R29" s="240"/>
      <c r="S29" s="240"/>
      <c r="T29" s="241"/>
      <c r="U29" s="239"/>
      <c r="V29" s="240"/>
      <c r="W29" s="240"/>
      <c r="X29" s="241"/>
      <c r="Y29" s="239"/>
      <c r="Z29" s="240"/>
      <c r="AA29" s="240"/>
      <c r="AB29" s="241"/>
    </row>
    <row r="30" spans="1:28" s="149" customFormat="1" x14ac:dyDescent="0.2">
      <c r="B30" s="121" t="s">
        <v>2</v>
      </c>
      <c r="C30" s="122">
        <v>3.1</v>
      </c>
      <c r="D30" s="123" t="s">
        <v>146</v>
      </c>
      <c r="E30" s="283"/>
      <c r="F30" s="284"/>
      <c r="G30" s="138">
        <f>'Pt 1 Summary of Data'!F49</f>
        <v>0</v>
      </c>
      <c r="H30" s="139">
        <f>SUM(E30:G30)</f>
        <v>0</v>
      </c>
      <c r="I30" s="285"/>
      <c r="J30" s="284"/>
      <c r="K30" s="140">
        <f>'Pt 1 Summary of Data'!H49</f>
        <v>0</v>
      </c>
      <c r="L30" s="139">
        <f>SUM(I30:K30)</f>
        <v>0</v>
      </c>
      <c r="M30" s="285"/>
      <c r="N30" s="284"/>
      <c r="O30" s="140">
        <f>'Pt 1 Summary of Data'!J49</f>
        <v>0</v>
      </c>
      <c r="P30" s="139">
        <f>SUM(M30:O30)</f>
        <v>0</v>
      </c>
      <c r="Q30" s="283"/>
      <c r="R30" s="284"/>
      <c r="S30" s="138">
        <f>'Pt 1 Summary of Data'!L49</f>
        <v>0</v>
      </c>
      <c r="T30" s="139">
        <f>SUM(Q30:S30)</f>
        <v>0</v>
      </c>
      <c r="U30" s="285">
        <v>25447.916666666668</v>
      </c>
      <c r="V30" s="284">
        <v>19684</v>
      </c>
      <c r="W30" s="140">
        <f>'Pt 1 Summary of Data'!N49</f>
        <v>9468.75</v>
      </c>
      <c r="X30" s="139">
        <f>SUM(U30:W30)</f>
        <v>54600.666666666672</v>
      </c>
      <c r="Y30" s="285">
        <v>292942</v>
      </c>
      <c r="Z30" s="284">
        <v>304624.16666666669</v>
      </c>
      <c r="AA30" s="140">
        <f>'Pt 1 Summary of Data'!P49</f>
        <v>282956</v>
      </c>
      <c r="AB30" s="139">
        <f>SUM(Y30:AA30)</f>
        <v>880522.16666666674</v>
      </c>
    </row>
    <row r="31" spans="1:28" x14ac:dyDescent="0.2">
      <c r="B31" s="144"/>
      <c r="C31" s="145"/>
      <c r="D31" s="146"/>
      <c r="E31" s="239"/>
      <c r="F31" s="240"/>
      <c r="G31" s="240"/>
      <c r="H31" s="241"/>
      <c r="I31" s="242"/>
      <c r="J31" s="243"/>
      <c r="K31" s="243"/>
      <c r="L31" s="244"/>
      <c r="M31" s="242"/>
      <c r="N31" s="243"/>
      <c r="O31" s="243"/>
      <c r="P31" s="244"/>
      <c r="Q31" s="239"/>
      <c r="R31" s="240"/>
      <c r="S31" s="240"/>
      <c r="T31" s="241"/>
      <c r="U31" s="242"/>
      <c r="V31" s="243"/>
      <c r="W31" s="243"/>
      <c r="X31" s="244"/>
      <c r="Y31" s="242"/>
      <c r="Z31" s="243"/>
      <c r="AA31" s="243"/>
      <c r="AB31" s="244"/>
    </row>
    <row r="32" spans="1:28" ht="27.75" customHeight="1" x14ac:dyDescent="0.2">
      <c r="B32" s="124" t="s">
        <v>3</v>
      </c>
      <c r="C32" s="393" t="s">
        <v>139</v>
      </c>
      <c r="D32" s="394"/>
      <c r="E32" s="245"/>
      <c r="F32" s="246"/>
      <c r="G32" s="246"/>
      <c r="H32" s="247"/>
      <c r="I32" s="245"/>
      <c r="J32" s="248"/>
      <c r="K32" s="246"/>
      <c r="L32" s="247"/>
      <c r="M32" s="245"/>
      <c r="N32" s="249"/>
      <c r="O32" s="246"/>
      <c r="P32" s="247"/>
      <c r="Q32" s="245"/>
      <c r="R32" s="246"/>
      <c r="S32" s="246"/>
      <c r="T32" s="247"/>
      <c r="U32" s="245"/>
      <c r="V32" s="248"/>
      <c r="W32" s="246"/>
      <c r="X32" s="247"/>
      <c r="Y32" s="245"/>
      <c r="Z32" s="249"/>
      <c r="AA32" s="246"/>
      <c r="AB32" s="247"/>
    </row>
    <row r="33" spans="2:28" x14ac:dyDescent="0.2">
      <c r="B33" s="127"/>
      <c r="C33" s="125">
        <v>4.0999999999999996</v>
      </c>
      <c r="D33" s="126" t="s">
        <v>74</v>
      </c>
      <c r="E33" s="250"/>
      <c r="F33" s="251"/>
      <c r="G33" s="251"/>
      <c r="H33" s="300" t="str">
        <f>IF(H30&lt;1000,"Not Required to Calculate",H23/H28)</f>
        <v>Not Required to Calculate</v>
      </c>
      <c r="I33" s="250"/>
      <c r="J33" s="251"/>
      <c r="K33" s="251"/>
      <c r="L33" s="300" t="str">
        <f>IF(L30&lt;1000,"Not Required to Calculate",L23/L28)</f>
        <v>Not Required to Calculate</v>
      </c>
      <c r="M33" s="250"/>
      <c r="N33" s="251"/>
      <c r="O33" s="251"/>
      <c r="P33" s="300" t="str">
        <f>IF(P30&lt;1000,"Not Required to Calculate",P23/P28)</f>
        <v>Not Required to Calculate</v>
      </c>
      <c r="Q33" s="250"/>
      <c r="R33" s="251"/>
      <c r="S33" s="251"/>
      <c r="T33" s="300" t="str">
        <f>IF(T30&lt;1000,"Not Required to Calculate",T23/T28)</f>
        <v>Not Required to Calculate</v>
      </c>
      <c r="U33" s="250"/>
      <c r="V33" s="251"/>
      <c r="W33" s="251"/>
      <c r="X33" s="300">
        <f>IF(X30&lt;1000,"Not Required to Calculate",X23/X28)</f>
        <v>0.69030420851121943</v>
      </c>
      <c r="Y33" s="250"/>
      <c r="Z33" s="251"/>
      <c r="AA33" s="251"/>
      <c r="AB33" s="300">
        <f>IF(AB30&lt;1000,"Not Required to Calculate",AB23/AB28)</f>
        <v>0.84677550386799483</v>
      </c>
    </row>
    <row r="34" spans="2:28" ht="13.5" thickBot="1" x14ac:dyDescent="0.25">
      <c r="B34" s="179"/>
      <c r="C34" s="180"/>
      <c r="D34" s="181"/>
      <c r="E34" s="252"/>
      <c r="F34" s="253"/>
      <c r="G34" s="253"/>
      <c r="H34" s="254"/>
      <c r="I34" s="252"/>
      <c r="J34" s="253"/>
      <c r="K34" s="253"/>
      <c r="L34" s="254"/>
      <c r="M34" s="252"/>
      <c r="N34" s="253"/>
      <c r="O34" s="253"/>
      <c r="P34" s="254"/>
      <c r="Q34" s="252"/>
      <c r="R34" s="253"/>
      <c r="S34" s="253"/>
      <c r="T34" s="254"/>
      <c r="U34" s="252"/>
      <c r="V34" s="253"/>
      <c r="W34" s="253"/>
      <c r="X34" s="254"/>
      <c r="Y34" s="252"/>
      <c r="Z34" s="253"/>
      <c r="AA34" s="253"/>
      <c r="AB34" s="254"/>
    </row>
    <row r="35" spans="2:28" x14ac:dyDescent="0.2">
      <c r="B35" s="156"/>
    </row>
    <row r="36" spans="2:28" x14ac:dyDescent="0.2">
      <c r="B36" s="170"/>
    </row>
    <row r="37" spans="2:28" x14ac:dyDescent="0.2">
      <c r="C37" s="51" t="s">
        <v>61</v>
      </c>
      <c r="D37" s="51"/>
      <c r="E37" s="51"/>
      <c r="Q37" s="156"/>
    </row>
    <row r="38" spans="2:28" x14ac:dyDescent="0.2">
      <c r="C38" s="51"/>
      <c r="D38" s="332" t="s">
        <v>143</v>
      </c>
      <c r="E38" s="332"/>
    </row>
    <row r="39" spans="2:28" x14ac:dyDescent="0.2">
      <c r="C39" s="51"/>
      <c r="D39" s="51" t="s">
        <v>71</v>
      </c>
      <c r="E39" s="50"/>
      <c r="Q39" s="136"/>
    </row>
    <row r="40" spans="2:28" x14ac:dyDescent="0.2">
      <c r="C40" s="51"/>
      <c r="D40" s="51" t="s">
        <v>66</v>
      </c>
      <c r="E40" s="50"/>
      <c r="G40" s="3"/>
      <c r="Q40" s="135"/>
    </row>
    <row r="41" spans="2:28" x14ac:dyDescent="0.2">
      <c r="C41" s="128"/>
      <c r="D41" s="332" t="s">
        <v>102</v>
      </c>
      <c r="E41" s="332"/>
    </row>
    <row r="42" spans="2:28" x14ac:dyDescent="0.2">
      <c r="C42" s="298"/>
      <c r="D42" s="298"/>
      <c r="E42" s="3"/>
    </row>
  </sheetData>
  <sheetProtection algorithmName="SHA-1" hashValue="ACCRHYKLhwgZAyf3xrCenUD8YSI=" saltValue="H/dfCiBBgQh9eUFYcaq8mQ==" spinCount="100000" sheet="1" objects="1" scenarios="1" formatCells="0" formatColumns="0" formatRows="0"/>
  <mergeCells count="27">
    <mergeCell ref="B12:D12"/>
    <mergeCell ref="K2:L2"/>
    <mergeCell ref="F6:G10"/>
    <mergeCell ref="M2:N2"/>
    <mergeCell ref="F2:G2"/>
    <mergeCell ref="I2:J2"/>
    <mergeCell ref="B6:D6"/>
    <mergeCell ref="B8:D8"/>
    <mergeCell ref="B10:D10"/>
    <mergeCell ref="D41:E41"/>
    <mergeCell ref="D38:E38"/>
    <mergeCell ref="B18:D19"/>
    <mergeCell ref="E15:P15"/>
    <mergeCell ref="E17:H17"/>
    <mergeCell ref="I17:L17"/>
    <mergeCell ref="M17:P17"/>
    <mergeCell ref="E16:P16"/>
    <mergeCell ref="C32:D32"/>
    <mergeCell ref="Y2:Z2"/>
    <mergeCell ref="Q15:AB15"/>
    <mergeCell ref="Q16:AB16"/>
    <mergeCell ref="Y17:AB17"/>
    <mergeCell ref="R2:S2"/>
    <mergeCell ref="U2:V2"/>
    <mergeCell ref="W2:X2"/>
    <mergeCell ref="Q17:T17"/>
    <mergeCell ref="U17:X17"/>
  </mergeCells>
  <phoneticPr fontId="27"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Form_x000D_&amp;1#&amp;"Calibri"&amp;8&amp;K414141Proprietary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50"/>
  <sheetViews>
    <sheetView topLeftCell="B5" zoomScaleNormal="100" workbookViewId="0">
      <selection activeCell="B19" sqref="B19:E19"/>
    </sheetView>
  </sheetViews>
  <sheetFormatPr defaultRowHeight="12.75" x14ac:dyDescent="0.2"/>
  <cols>
    <col min="1" max="1" width="1.85546875" style="7" customWidth="1"/>
    <col min="2" max="2" width="43.140625" customWidth="1"/>
    <col min="3" max="3" width="24.7109375" customWidth="1"/>
  </cols>
  <sheetData>
    <row r="1" spans="2:5" s="7" customFormat="1" x14ac:dyDescent="0.2">
      <c r="B1" s="1" t="s">
        <v>144</v>
      </c>
    </row>
    <row r="2" spans="2:5" s="82" customFormat="1" x14ac:dyDescent="0.2">
      <c r="B2" s="88" t="s">
        <v>149</v>
      </c>
    </row>
    <row r="3" spans="2:5" s="7" customFormat="1" x14ac:dyDescent="0.2">
      <c r="B3" s="1" t="s">
        <v>133</v>
      </c>
    </row>
    <row r="4" spans="2:5" s="7" customFormat="1" x14ac:dyDescent="0.2">
      <c r="B4" s="1"/>
    </row>
    <row r="5" spans="2:5" s="7" customFormat="1" x14ac:dyDescent="0.2">
      <c r="B5" s="60" t="s">
        <v>88</v>
      </c>
    </row>
    <row r="6" spans="2:5" s="7" customFormat="1" x14ac:dyDescent="0.2">
      <c r="B6" s="86">
        <f>'Cover Page'!C7</f>
        <v>0</v>
      </c>
    </row>
    <row r="7" spans="2:5" s="7" customFormat="1" x14ac:dyDescent="0.2">
      <c r="B7" s="60" t="s">
        <v>89</v>
      </c>
      <c r="D7" s="397" t="s">
        <v>129</v>
      </c>
      <c r="E7" s="397"/>
    </row>
    <row r="8" spans="2:5" s="7" customFormat="1" x14ac:dyDescent="0.2">
      <c r="B8" s="83" t="str">
        <f>'Cover Page'!C8</f>
        <v>Aetna Life Insurance Company</v>
      </c>
      <c r="D8" s="397"/>
      <c r="E8" s="397"/>
    </row>
    <row r="9" spans="2:5" s="7" customFormat="1" x14ac:dyDescent="0.2">
      <c r="B9" s="61" t="s">
        <v>91</v>
      </c>
      <c r="D9" s="397"/>
      <c r="E9" s="397"/>
    </row>
    <row r="10" spans="2:5" s="7" customFormat="1" x14ac:dyDescent="0.2">
      <c r="B10" s="83" t="str">
        <f>'Cover Page'!C9</f>
        <v>0</v>
      </c>
      <c r="D10" s="397"/>
      <c r="E10" s="397"/>
    </row>
    <row r="11" spans="2:5" s="7" customFormat="1" x14ac:dyDescent="0.2">
      <c r="B11" s="61" t="s">
        <v>86</v>
      </c>
    </row>
    <row r="12" spans="2:5" s="7" customFormat="1" x14ac:dyDescent="0.2">
      <c r="B12" s="87" t="str">
        <f>'Cover Page'!C6</f>
        <v>2018</v>
      </c>
    </row>
    <row r="13" spans="2:5" s="7" customFormat="1" x14ac:dyDescent="0.2">
      <c r="B13" s="61"/>
    </row>
    <row r="14" spans="2:5" s="7" customFormat="1" x14ac:dyDescent="0.2">
      <c r="B14" s="61"/>
    </row>
    <row r="15" spans="2:5" s="7" customFormat="1" x14ac:dyDescent="0.2">
      <c r="B15" s="61"/>
    </row>
    <row r="16" spans="2:5" s="7" customFormat="1" x14ac:dyDescent="0.2">
      <c r="B16" s="66"/>
      <c r="E16" s="129" t="s">
        <v>132</v>
      </c>
    </row>
    <row r="17" spans="2:5" s="7" customFormat="1" ht="30" customHeight="1" thickBot="1" x14ac:dyDescent="0.25">
      <c r="B17" s="422" t="s">
        <v>140</v>
      </c>
      <c r="C17" s="422"/>
      <c r="D17" s="422"/>
      <c r="E17" s="67"/>
    </row>
    <row r="18" spans="2:5" ht="38.25" customHeight="1" x14ac:dyDescent="0.2">
      <c r="B18" s="405" t="s">
        <v>141</v>
      </c>
      <c r="C18" s="406"/>
      <c r="D18" s="407"/>
      <c r="E18" s="408"/>
    </row>
    <row r="19" spans="2:5" x14ac:dyDescent="0.2">
      <c r="B19" s="426" t="s">
        <v>97</v>
      </c>
      <c r="C19" s="427"/>
      <c r="D19" s="427"/>
      <c r="E19" s="428"/>
    </row>
    <row r="20" spans="2:5" x14ac:dyDescent="0.2">
      <c r="B20" s="423" t="s">
        <v>98</v>
      </c>
      <c r="C20" s="424"/>
      <c r="D20" s="424"/>
      <c r="E20" s="425"/>
    </row>
    <row r="21" spans="2:5" x14ac:dyDescent="0.2">
      <c r="B21" s="398"/>
      <c r="C21" s="399"/>
      <c r="D21" s="399"/>
      <c r="E21" s="400"/>
    </row>
    <row r="22" spans="2:5" x14ac:dyDescent="0.2">
      <c r="B22" s="398"/>
      <c r="C22" s="399"/>
      <c r="D22" s="399"/>
      <c r="E22" s="400"/>
    </row>
    <row r="23" spans="2:5" x14ac:dyDescent="0.2">
      <c r="B23" s="398"/>
      <c r="C23" s="399"/>
      <c r="D23" s="399"/>
      <c r="E23" s="400"/>
    </row>
    <row r="24" spans="2:5" x14ac:dyDescent="0.2">
      <c r="B24" s="398"/>
      <c r="C24" s="399"/>
      <c r="D24" s="399"/>
      <c r="E24" s="400"/>
    </row>
    <row r="25" spans="2:5" x14ac:dyDescent="0.2">
      <c r="B25" s="398"/>
      <c r="C25" s="399"/>
      <c r="D25" s="399"/>
      <c r="E25" s="400"/>
    </row>
    <row r="26" spans="2:5" x14ac:dyDescent="0.2">
      <c r="B26" s="398"/>
      <c r="C26" s="399"/>
      <c r="D26" s="399"/>
      <c r="E26" s="400"/>
    </row>
    <row r="27" spans="2:5" x14ac:dyDescent="0.2">
      <c r="B27" s="398"/>
      <c r="C27" s="399"/>
      <c r="D27" s="399"/>
      <c r="E27" s="400"/>
    </row>
    <row r="28" spans="2:5" x14ac:dyDescent="0.2">
      <c r="B28" s="398"/>
      <c r="C28" s="399"/>
      <c r="D28" s="399"/>
      <c r="E28" s="400"/>
    </row>
    <row r="29" spans="2:5" x14ac:dyDescent="0.2">
      <c r="B29" s="398"/>
      <c r="C29" s="399"/>
      <c r="D29" s="399"/>
      <c r="E29" s="400"/>
    </row>
    <row r="30" spans="2:5" x14ac:dyDescent="0.2">
      <c r="B30" s="398"/>
      <c r="C30" s="399"/>
      <c r="D30" s="399"/>
      <c r="E30" s="400"/>
    </row>
    <row r="31" spans="2:5" x14ac:dyDescent="0.2">
      <c r="B31" s="419"/>
      <c r="C31" s="420"/>
      <c r="D31" s="420"/>
      <c r="E31" s="421"/>
    </row>
    <row r="32" spans="2:5" ht="39.75" customHeight="1" x14ac:dyDescent="0.2">
      <c r="B32" s="416" t="s">
        <v>142</v>
      </c>
      <c r="C32" s="417"/>
      <c r="D32" s="417"/>
      <c r="E32" s="418"/>
    </row>
    <row r="33" spans="2:5" ht="26.25" customHeight="1" x14ac:dyDescent="0.2">
      <c r="B33" s="414" t="s">
        <v>96</v>
      </c>
      <c r="C33" s="415"/>
      <c r="D33" s="409" t="s">
        <v>122</v>
      </c>
      <c r="E33" s="410"/>
    </row>
    <row r="34" spans="2:5" x14ac:dyDescent="0.2">
      <c r="B34" s="401"/>
      <c r="C34" s="402"/>
      <c r="D34" s="403"/>
      <c r="E34" s="404"/>
    </row>
    <row r="35" spans="2:5" x14ac:dyDescent="0.2">
      <c r="B35" s="401"/>
      <c r="C35" s="402"/>
      <c r="D35" s="403"/>
      <c r="E35" s="404"/>
    </row>
    <row r="36" spans="2:5" x14ac:dyDescent="0.2">
      <c r="B36" s="401"/>
      <c r="C36" s="402"/>
      <c r="D36" s="403"/>
      <c r="E36" s="404"/>
    </row>
    <row r="37" spans="2:5" x14ac:dyDescent="0.2">
      <c r="B37" s="401"/>
      <c r="C37" s="402"/>
      <c r="D37" s="403"/>
      <c r="E37" s="404"/>
    </row>
    <row r="38" spans="2:5" x14ac:dyDescent="0.2">
      <c r="B38" s="401"/>
      <c r="C38" s="402"/>
      <c r="D38" s="403"/>
      <c r="E38" s="404"/>
    </row>
    <row r="39" spans="2:5" x14ac:dyDescent="0.2">
      <c r="B39" s="401"/>
      <c r="C39" s="402"/>
      <c r="D39" s="403"/>
      <c r="E39" s="404"/>
    </row>
    <row r="40" spans="2:5" x14ac:dyDescent="0.2">
      <c r="B40" s="401"/>
      <c r="C40" s="402"/>
      <c r="D40" s="403"/>
      <c r="E40" s="404"/>
    </row>
    <row r="41" spans="2:5" x14ac:dyDescent="0.2">
      <c r="B41" s="401"/>
      <c r="C41" s="402"/>
      <c r="D41" s="403"/>
      <c r="E41" s="404"/>
    </row>
    <row r="42" spans="2:5" x14ac:dyDescent="0.2">
      <c r="B42" s="401"/>
      <c r="C42" s="402"/>
      <c r="D42" s="403"/>
      <c r="E42" s="404"/>
    </row>
    <row r="43" spans="2:5" x14ac:dyDescent="0.2">
      <c r="B43" s="401"/>
      <c r="C43" s="402"/>
      <c r="D43" s="403"/>
      <c r="E43" s="404"/>
    </row>
    <row r="44" spans="2:5" ht="13.5" thickBot="1" x14ac:dyDescent="0.25">
      <c r="B44" s="411"/>
      <c r="C44" s="412"/>
      <c r="D44" s="412"/>
      <c r="E44" s="413"/>
    </row>
    <row r="45" spans="2:5" x14ac:dyDescent="0.2">
      <c r="B45" s="55"/>
      <c r="C45" s="56"/>
      <c r="D45" s="56"/>
      <c r="E45" s="56"/>
    </row>
    <row r="46" spans="2:5" x14ac:dyDescent="0.2">
      <c r="B46" s="51" t="s">
        <v>61</v>
      </c>
      <c r="C46" s="8"/>
      <c r="D46" s="56"/>
      <c r="E46" s="56"/>
    </row>
    <row r="47" spans="2:5" x14ac:dyDescent="0.2">
      <c r="B47" s="51" t="s">
        <v>143</v>
      </c>
      <c r="C47" s="51"/>
      <c r="D47" s="56"/>
      <c r="E47" s="56"/>
    </row>
    <row r="48" spans="2:5" x14ac:dyDescent="0.2">
      <c r="B48" s="51" t="s">
        <v>71</v>
      </c>
      <c r="C48" s="51"/>
      <c r="D48" s="56"/>
      <c r="E48" s="56"/>
    </row>
    <row r="49" spans="2:5" x14ac:dyDescent="0.2">
      <c r="B49" s="51" t="s">
        <v>66</v>
      </c>
      <c r="C49" s="51"/>
      <c r="D49" s="56"/>
      <c r="E49" s="56"/>
    </row>
    <row r="50" spans="2:5" x14ac:dyDescent="0.2">
      <c r="B50" s="130" t="s">
        <v>102</v>
      </c>
      <c r="C50" s="63"/>
      <c r="D50" s="56"/>
      <c r="E50" s="56"/>
    </row>
  </sheetData>
  <sheetProtection algorithmName="SHA-1" hashValue="MaKANeTwtTT/SHjNsc/eFQA/XoA=" saltValue="ErjiIYDoTzAwaS/jj1WjXA==" spinCount="100000" sheet="1" objects="1" scenarios="1" formatCells="0" formatColumns="0" formatRows="0"/>
  <mergeCells count="40">
    <mergeCell ref="B17:D17"/>
    <mergeCell ref="B22:E22"/>
    <mergeCell ref="B21:E21"/>
    <mergeCell ref="B20:E20"/>
    <mergeCell ref="B19:E19"/>
    <mergeCell ref="B27:E27"/>
    <mergeCell ref="B26:E26"/>
    <mergeCell ref="B25:E25"/>
    <mergeCell ref="B33:C33"/>
    <mergeCell ref="B32:E32"/>
    <mergeCell ref="B31:E31"/>
    <mergeCell ref="B29:E29"/>
    <mergeCell ref="B28:E28"/>
    <mergeCell ref="D42:E42"/>
    <mergeCell ref="B43:C43"/>
    <mergeCell ref="D43:E43"/>
    <mergeCell ref="B44:E44"/>
    <mergeCell ref="B39:C39"/>
    <mergeCell ref="D39:E39"/>
    <mergeCell ref="B40:C40"/>
    <mergeCell ref="D40:E40"/>
    <mergeCell ref="B41:C41"/>
    <mergeCell ref="D41:E41"/>
    <mergeCell ref="B42:C42"/>
    <mergeCell ref="D7:E10"/>
    <mergeCell ref="B24:E24"/>
    <mergeCell ref="B23:E23"/>
    <mergeCell ref="B38:C38"/>
    <mergeCell ref="D38:E38"/>
    <mergeCell ref="B35:C35"/>
    <mergeCell ref="D35:E35"/>
    <mergeCell ref="D36:E36"/>
    <mergeCell ref="B37:C37"/>
    <mergeCell ref="D37:E37"/>
    <mergeCell ref="B36:C36"/>
    <mergeCell ref="B30:E30"/>
    <mergeCell ref="B18:E18"/>
    <mergeCell ref="D33:E33"/>
    <mergeCell ref="B34:C34"/>
    <mergeCell ref="D34:E34"/>
  </mergeCells>
  <pageMargins left="0.7" right="0.7" top="0.75" bottom="0.75" header="0.3" footer="0.3"/>
  <pageSetup scale="97" orientation="portrait" r:id="rId1"/>
  <headerFooter>
    <oddFooter>&amp;R[&amp;A]&amp;L&amp;"Calibri"&amp;11&amp;K000000Medical Loss Ratio Reporting Form_x000D_&amp;1#&amp;"Calibri"&amp;8&amp;K414141Proprietary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2"/>
  <sheetViews>
    <sheetView zoomScaleNormal="100" workbookViewId="0">
      <selection activeCell="F34" sqref="F34"/>
    </sheetView>
  </sheetViews>
  <sheetFormatPr defaultColWidth="9.140625" defaultRowHeight="12.75" x14ac:dyDescent="0.2"/>
  <cols>
    <col min="1" max="1" width="1.85546875" style="170" customWidth="1"/>
    <col min="2" max="2" width="40.7109375" style="170" bestFit="1" customWidth="1"/>
    <col min="3" max="16384" width="9.140625" style="170"/>
  </cols>
  <sheetData>
    <row r="1" spans="2:9" x14ac:dyDescent="0.2">
      <c r="B1" s="1" t="s">
        <v>68</v>
      </c>
    </row>
    <row r="2" spans="2:9" s="186" customFormat="1" x14ac:dyDescent="0.2">
      <c r="B2" s="88" t="s">
        <v>149</v>
      </c>
    </row>
    <row r="3" spans="2:9" x14ac:dyDescent="0.2">
      <c r="B3" s="1" t="s">
        <v>92</v>
      </c>
    </row>
    <row r="4" spans="2:9" x14ac:dyDescent="0.2">
      <c r="B4" s="1"/>
    </row>
    <row r="5" spans="2:9" x14ac:dyDescent="0.2">
      <c r="B5" s="60" t="s">
        <v>88</v>
      </c>
    </row>
    <row r="6" spans="2:9" x14ac:dyDescent="0.2">
      <c r="B6" s="86">
        <f>'Cover Page'!C7</f>
        <v>0</v>
      </c>
      <c r="G6" s="438" t="s">
        <v>92</v>
      </c>
      <c r="H6" s="438"/>
      <c r="I6" s="438"/>
    </row>
    <row r="7" spans="2:9" x14ac:dyDescent="0.2">
      <c r="B7" s="60" t="s">
        <v>89</v>
      </c>
      <c r="G7" s="438"/>
      <c r="H7" s="438"/>
      <c r="I7" s="438"/>
    </row>
    <row r="8" spans="2:9" x14ac:dyDescent="0.2">
      <c r="B8" s="83" t="str">
        <f>'Cover Page'!C8</f>
        <v>Aetna Life Insurance Company</v>
      </c>
      <c r="G8" s="438"/>
      <c r="H8" s="438"/>
      <c r="I8" s="438"/>
    </row>
    <row r="9" spans="2:9" x14ac:dyDescent="0.2">
      <c r="B9" s="61" t="s">
        <v>91</v>
      </c>
      <c r="G9" s="438"/>
      <c r="H9" s="438"/>
      <c r="I9" s="438"/>
    </row>
    <row r="10" spans="2:9" x14ac:dyDescent="0.2">
      <c r="B10" s="83" t="str">
        <f>'Cover Page'!C9</f>
        <v>0</v>
      </c>
      <c r="G10" s="438"/>
      <c r="H10" s="438"/>
      <c r="I10" s="438"/>
    </row>
    <row r="11" spans="2:9" x14ac:dyDescent="0.2">
      <c r="B11" s="61" t="s">
        <v>86</v>
      </c>
    </row>
    <row r="12" spans="2:9" x14ac:dyDescent="0.2">
      <c r="B12" s="87" t="str">
        <f>'Cover Page'!C6</f>
        <v>2018</v>
      </c>
    </row>
    <row r="13" spans="2:9" x14ac:dyDescent="0.2">
      <c r="B13" s="134"/>
    </row>
    <row r="17" spans="2:11" ht="13.5" thickBot="1" x14ac:dyDescent="0.25">
      <c r="B17" s="131" t="s">
        <v>93</v>
      </c>
    </row>
    <row r="18" spans="2:11" x14ac:dyDescent="0.2">
      <c r="B18" s="429" t="s">
        <v>147</v>
      </c>
      <c r="C18" s="430"/>
      <c r="D18" s="430"/>
      <c r="E18" s="430"/>
      <c r="F18" s="430"/>
      <c r="G18" s="430"/>
      <c r="H18" s="430"/>
      <c r="I18" s="430"/>
      <c r="J18" s="430"/>
      <c r="K18" s="431"/>
    </row>
    <row r="19" spans="2:11" x14ac:dyDescent="0.2">
      <c r="B19" s="432"/>
      <c r="C19" s="433"/>
      <c r="D19" s="433"/>
      <c r="E19" s="433"/>
      <c r="F19" s="433"/>
      <c r="G19" s="433"/>
      <c r="H19" s="433"/>
      <c r="I19" s="433"/>
      <c r="J19" s="433"/>
      <c r="K19" s="434"/>
    </row>
    <row r="20" spans="2:11" x14ac:dyDescent="0.2">
      <c r="B20" s="432"/>
      <c r="C20" s="433"/>
      <c r="D20" s="433"/>
      <c r="E20" s="433"/>
      <c r="F20" s="433"/>
      <c r="G20" s="433"/>
      <c r="H20" s="433"/>
      <c r="I20" s="433"/>
      <c r="J20" s="433"/>
      <c r="K20" s="434"/>
    </row>
    <row r="21" spans="2:11" x14ac:dyDescent="0.2">
      <c r="B21" s="432"/>
      <c r="C21" s="433"/>
      <c r="D21" s="433"/>
      <c r="E21" s="433"/>
      <c r="F21" s="433"/>
      <c r="G21" s="433"/>
      <c r="H21" s="433"/>
      <c r="I21" s="433"/>
      <c r="J21" s="433"/>
      <c r="K21" s="434"/>
    </row>
    <row r="22" spans="2:11" x14ac:dyDescent="0.2">
      <c r="B22" s="432"/>
      <c r="C22" s="433"/>
      <c r="D22" s="433"/>
      <c r="E22" s="433"/>
      <c r="F22" s="433"/>
      <c r="G22" s="433"/>
      <c r="H22" s="433"/>
      <c r="I22" s="433"/>
      <c r="J22" s="433"/>
      <c r="K22" s="434"/>
    </row>
    <row r="23" spans="2:11" ht="13.5" thickBot="1" x14ac:dyDescent="0.25">
      <c r="B23" s="435"/>
      <c r="C23" s="436"/>
      <c r="D23" s="436"/>
      <c r="E23" s="436"/>
      <c r="F23" s="436"/>
      <c r="G23" s="436"/>
      <c r="H23" s="436"/>
      <c r="I23" s="436"/>
      <c r="J23" s="436"/>
      <c r="K23" s="437"/>
    </row>
    <row r="27" spans="2:11" ht="15" x14ac:dyDescent="0.25">
      <c r="B27" s="187"/>
      <c r="C27" s="188"/>
      <c r="D27" s="188"/>
    </row>
    <row r="28" spans="2:11" ht="15" x14ac:dyDescent="0.25">
      <c r="B28" s="132" t="s">
        <v>94</v>
      </c>
      <c r="C28" s="188"/>
      <c r="D28" s="188"/>
    </row>
    <row r="31" spans="2:11" ht="15" x14ac:dyDescent="0.25">
      <c r="B31" s="187"/>
      <c r="C31" s="188"/>
      <c r="D31" s="188"/>
    </row>
    <row r="32" spans="2:11" ht="15" x14ac:dyDescent="0.25">
      <c r="B32" s="132" t="s">
        <v>95</v>
      </c>
      <c r="C32" s="188"/>
      <c r="D32" s="188"/>
    </row>
  </sheetData>
  <sheetProtection algorithmName="SHA-1" hashValue="Z6pVYDgxhpkn/gvwEBCzbMR2bsc=" saltValue="vYRoYTx6x19m+e7hc4Z+vw==" spinCount="100000" sheet="1" objects="1" scenarios="1" formatCells="0" formatColumns="0" formatRows="0"/>
  <mergeCells count="2">
    <mergeCell ref="B18:K23"/>
    <mergeCell ref="G6:I10"/>
  </mergeCells>
  <pageMargins left="0.7" right="0.7" top="0.75" bottom="0.75" header="0.3" footer="0.3"/>
  <pageSetup orientation="landscape" r:id="rId1"/>
  <headerFooter>
    <oddFooter>&amp;R[&amp;A]&amp;L&amp;"Calibri"&amp;11&amp;K000000Medical Loss Ratio Reporting Form_x000D_&amp;1#&amp;"Calibri"&amp;8&amp;K414141Proprietary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Aetna Life Insurance Company 2018 Dental MLR Report</dc:title>
  <dc:creator/>
  <cp:lastModifiedBy/>
  <dcterms:created xsi:type="dcterms:W3CDTF">2014-04-29T18:43:25Z</dcterms:created>
  <dcterms:modified xsi:type="dcterms:W3CDTF">2019-08-21T18:55:21Z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7599526-06ca-49cc-9fa9-5307800a949a_Enabled">
    <vt:lpwstr>True</vt:lpwstr>
  </property>
  <property fmtid="{D5CDD505-2E9C-101B-9397-08002B2CF9AE}" pid="4" name="MSIP_Label_67599526-06ca-49cc-9fa9-5307800a949a_SiteId">
    <vt:lpwstr>fabb61b8-3afe-4e75-b934-a47f782b8cd7</vt:lpwstr>
  </property>
  <property fmtid="{D5CDD505-2E9C-101B-9397-08002B2CF9AE}" pid="5" name="MSIP_Label_67599526-06ca-49cc-9fa9-5307800a949a_Owner">
    <vt:lpwstr>ThompsonB8@AETNA.com</vt:lpwstr>
  </property>
  <property fmtid="{D5CDD505-2E9C-101B-9397-08002B2CF9AE}" pid="6" name="MSIP_Label_67599526-06ca-49cc-9fa9-5307800a949a_SetDate">
    <vt:lpwstr>2019-07-22T19:41:35.6101294Z</vt:lpwstr>
  </property>
  <property fmtid="{D5CDD505-2E9C-101B-9397-08002B2CF9AE}" pid="7" name="MSIP_Label_67599526-06ca-49cc-9fa9-5307800a949a_Name">
    <vt:lpwstr>Proprietary</vt:lpwstr>
  </property>
  <property fmtid="{D5CDD505-2E9C-101B-9397-08002B2CF9AE}" pid="8" name="MSIP_Label_67599526-06ca-49cc-9fa9-5307800a949a_Application">
    <vt:lpwstr>Microsoft Azure Information Protection</vt:lpwstr>
  </property>
  <property fmtid="{D5CDD505-2E9C-101B-9397-08002B2CF9AE}" pid="9" name="MSIP_Label_67599526-06ca-49cc-9fa9-5307800a949a_ActionId">
    <vt:lpwstr>c9369685-75a8-466e-b9e4-5f45c11a5c23</vt:lpwstr>
  </property>
  <property fmtid="{D5CDD505-2E9C-101B-9397-08002B2CF9AE}" pid="10" name="MSIP_Label_67599526-06ca-49cc-9fa9-5307800a949a_Extended_MSFT_Method">
    <vt:lpwstr>Automatic</vt:lpwstr>
  </property>
  <property fmtid="{D5CDD505-2E9C-101B-9397-08002B2CF9AE}" pid="11" name="Sensitivity">
    <vt:lpwstr>Proprietary</vt:lpwstr>
  </property>
</Properties>
</file>