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8475E027-8550-4D1F-A98F-2C4793E0DEC6}" xr6:coauthVersionLast="47" xr6:coauthVersionMax="47" xr10:uidLastSave="{00000000-0000-0000-0000-000000000000}"/>
  <bookViews>
    <workbookView xWindow="38280" yWindow="-120" windowWidth="38640" windowHeight="211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<sst xmlns="http://schemas.openxmlformats.org/spreadsheetml/2006/main" count="300" uniqueCount="163">
  <si>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</si>
  <si>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</si>
  <si>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</si>
  <si>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</si>
  <si>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</si>
  <si>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</si>
  <si>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</si>
  <si>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</si>
  <si>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</si>
  <si>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</si>
  <si>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</si>
  <si>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</si>
  <si>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</si>
  <si>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</si>
  <si>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</si>
  <si>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</si>
  <si>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</si>
  <si>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</si>
  <si>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</si>
  <si>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</si>
  <si>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</si>
  <si>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</si>
  <si>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</si>
  <si>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</si>
  <si>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</si>
  <si>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</si>
  <si>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</si>
  <si>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</si>
  <si>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</si>
  <si>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</si>
  <si>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</si>
  <si>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</si>
  <si>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</si>
  <si>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</si>
  <si>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</si>
  <si>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</si>
  <si>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</si>
  <si>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</si>
  <si>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</si>
  <si>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</si>
  <si>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</si>
  <si>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</si>
  <si>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</si>
  <si>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</si>
  <si>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</si>
  <si>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</si>
  <si>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</si>
  <si>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</si>
  <si>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</si>
  <si>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</si>
  <si>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</si>
  <si>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</si>
  <si>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</si>
  <si>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</si>
  <si>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</si>
  <si>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</si>
  <si>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</si>
  <si>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</si>
  <si>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</si>
  <si>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</si>
  <si>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</si>
  <si>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</si>
  <si>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</si>
  <si>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</si>
  <si>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</si>
  <si>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</si>
  <si>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</si>
  <si>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</si>
  <si>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</si>
  <si>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</si>
  <si>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</si>
  <si>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</si>
  <si>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</si>
  <si>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</si>
  <si>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</si>
  <si>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</si>
  <si>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</si>
  <si>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</si>
  <si>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</si>
  <si>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</si>
  <si>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</si>
  <si>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</si>
  <si>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</si>
  <si>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</si>
  <si>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</si>
  <si>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</si>
  <si>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</si>
  <si>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</si>
  <si>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</si>
  <si>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</si>
  <si>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</si>
  <si>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</si>
  <si>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</si>
  <si>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</si>
  <si>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</si>
  <si>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</si>
  <si>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</si>
  <si>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</si>
  <si>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</si>
  <si>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</si>
  <si>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</si>
  <si>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</si>
  <si>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</si>
  <si>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</si>
  <si>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</si>
  <si>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</si>
  <si>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</si>
  <si>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</si>
  <si>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</si>
  <si>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</si>
  <si>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</si>
  <si>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</si>
  <si>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</si>
  <si>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</si>
  <si>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</si>
  <si>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</si>
  <si>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</si>
  <si>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</si>
  <si>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</si>
  <si>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</si>
  <si>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</si>
  <si>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</si>
  <si>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</si>
  <si>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</si>
  <si>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</si>
  <si>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</si>
  <si>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</si>
  <si>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</si>
  <si>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</si>
  <si>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</si>
  <si>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</si>
  <si>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</si>
  <si>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</si>
  <si>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</si>
  <si>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</si>
  <si>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</si>
  <si>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</si>
  <si>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</si>
  <si>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</si>
  <si>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</si>
  <si>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</si>
  <si>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</si>
  <si>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</si>
  <si>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</si>
  <si>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</si>
  <si>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</si>
  <si>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</si>
  <si>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</si>
  <si>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</si>
  <si>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</si>
  <si>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</si>
  <si>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</si>
  <si>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</si>
  <si>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</si>
  <si>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</si>
  <si>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</si>
  <si>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</si>
  <si>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</si>
  <si>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</si>
  <si>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</si>
  <si>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</si>
  <si>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Tier One Insurance Company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</si>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</sst>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2" sqref="C12"/>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v>92908</v>
      </c>
    </row>
    <row r="8" spans="1:3" ht="15.75" x14ac:dyDescent="0.2">
      <c r="A8" s="31" t="s">
        <v>2</v>
      </c>
      <c r="B8" s="32" t="s">
        <v>88</v>
      </c>
      <c r="C8" s="33" t="s">
        <v>161</v>
      </c>
    </row>
    <row r="9" spans="1:3" ht="15.75" x14ac:dyDescent="0.2">
      <c r="A9" s="31" t="s">
        <v>3</v>
      </c>
      <c r="B9" s="32" t="s">
        <v>89</v>
      </c>
      <c r="C9" s="33" t="s">
        <v>161</v>
      </c>
    </row>
    <row r="10" spans="1:3" ht="16.5" thickBot="1" x14ac:dyDescent="0.3">
      <c r="A10" s="35" t="s">
        <v>4</v>
      </c>
      <c r="B10" s="36" t="s">
        <v>86</v>
      </c>
      <c r="C10" s="413"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election activeCell="D6" sqref="D6"/>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0" width="19.42578125" style="25" hidden="1" customWidth="1"/>
    <col min="11"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92908</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Tier One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Tier One Insurance Company</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2024</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12/31/2024</v>
      </c>
      <c r="F18" s="61">
        <f>DATE(YEAR(E18)+0,MONTH(E18)+3,DAY(E18)+0)</f>
        <v>45747</v>
      </c>
      <c r="G18" s="60" t="str">
        <f>"12/31/"&amp;""&amp;'Cover Page'!C$6</f>
        <v>12/31/2024</v>
      </c>
      <c r="H18" s="62">
        <f>DATE(YEAR(G18)+0,MONTH(G18)+3,DAY(G18)+0)</f>
        <v>45747</v>
      </c>
      <c r="I18" s="60" t="str">
        <f>"12/31/"&amp;""&amp;'Cover Page'!C$6</f>
        <v>12/31/2024</v>
      </c>
      <c r="J18" s="62">
        <f>DATE(YEAR(I18)+0,MONTH(I18)+3,DAY(I18)+0)</f>
        <v>45747</v>
      </c>
      <c r="K18" s="60" t="str">
        <f>"12/31/"&amp;""&amp;'Cover Page'!C$6</f>
        <v>12/31/2024</v>
      </c>
      <c r="L18" s="62">
        <f>DATE(YEAR(K18)+0,MONTH(K18)+3,DAY(K18)+0)</f>
        <v>45747</v>
      </c>
      <c r="M18" s="60" t="str">
        <f>"12/31/"&amp;""&amp;'Cover Page'!C$6</f>
        <v>12/31/2024</v>
      </c>
      <c r="N18" s="62">
        <f>DATE(YEAR(M18)+0,MONTH(M18)+3,DAY(M18)+0)</f>
        <v>45747</v>
      </c>
      <c r="O18" s="60" t="str">
        <f>"12/31/"&amp;""&amp;'Cover Page'!C$6</f>
        <v>12/31/2024</v>
      </c>
      <c r="P18" s="62">
        <f>DATE(YEAR(O18)+0,MONTH(O18)+3,DAY(O18)+0)</f>
        <v>45747</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1035689</v>
      </c>
      <c r="L21" s="78">
        <f>'Pt 2 Premium and Claims'!L22+'Pt 2 Premium and Claims'!L23-'Pt 2 Premium and Claims'!L24-'Pt 2 Premium and Claims'!L25</f>
        <v>1035689</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446406</v>
      </c>
      <c r="L24" s="78">
        <f>'Pt 2 Premium and Claims'!L51</f>
        <v>422289</v>
      </c>
      <c r="M24" s="77">
        <f>'Pt 2 Premium and Claims'!M51</f>
        <v>0</v>
      </c>
      <c r="N24" s="78">
        <f>'Pt 2 Premium and Claims'!N51</f>
        <v>0</v>
      </c>
      <c r="O24" s="77">
        <f>'Pt 2 Premium and Claims'!O51</f>
        <v>0</v>
      </c>
      <c r="P24" s="78">
        <f>'Pt 2 Premium and Claims'!P51</f>
        <v>0</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v>1429</v>
      </c>
      <c r="L28" s="101">
        <v>1429</v>
      </c>
      <c r="M28" s="99"/>
      <c r="N28" s="98"/>
      <c r="O28" s="99"/>
      <c r="P28" s="101"/>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c r="L31" s="101"/>
      <c r="M31" s="99"/>
      <c r="N31" s="98"/>
      <c r="O31" s="99"/>
      <c r="P31" s="101"/>
    </row>
    <row r="32" spans="2:16" x14ac:dyDescent="0.2">
      <c r="B32" s="75"/>
      <c r="C32" s="94"/>
      <c r="D32" s="393" t="s">
        <v>104</v>
      </c>
      <c r="E32" s="99"/>
      <c r="F32" s="101"/>
      <c r="G32" s="97"/>
      <c r="H32" s="98"/>
      <c r="I32" s="99"/>
      <c r="J32" s="100"/>
      <c r="K32" s="99">
        <v>24339</v>
      </c>
      <c r="L32" s="101">
        <v>24339</v>
      </c>
      <c r="M32" s="99"/>
      <c r="N32" s="98"/>
      <c r="O32" s="99"/>
      <c r="P32" s="101"/>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v>11317</v>
      </c>
      <c r="L34" s="101">
        <v>11317</v>
      </c>
      <c r="M34" s="99"/>
      <c r="N34" s="98"/>
      <c r="O34" s="99"/>
      <c r="P34" s="101"/>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37085</v>
      </c>
      <c r="L35" s="104">
        <f t="shared" si="0"/>
        <v>37085</v>
      </c>
      <c r="M35" s="103">
        <f t="shared" si="0"/>
        <v>0</v>
      </c>
      <c r="N35" s="104">
        <f t="shared" si="0"/>
        <v>0</v>
      </c>
      <c r="O35" s="103">
        <f t="shared" si="0"/>
        <v>0</v>
      </c>
      <c r="P35" s="104">
        <f t="shared" si="0"/>
        <v>0</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v>16570</v>
      </c>
      <c r="L38" s="101">
        <v>16570</v>
      </c>
      <c r="M38" s="99"/>
      <c r="N38" s="101"/>
      <c r="O38" s="99"/>
      <c r="P38" s="101"/>
    </row>
    <row r="39" spans="2:16" x14ac:dyDescent="0.2">
      <c r="B39" s="107"/>
      <c r="C39" s="94">
        <v>4.2</v>
      </c>
      <c r="D39" s="393" t="s">
        <v>19</v>
      </c>
      <c r="E39" s="99"/>
      <c r="F39" s="101"/>
      <c r="G39" s="97"/>
      <c r="H39" s="101"/>
      <c r="I39" s="99"/>
      <c r="J39" s="101"/>
      <c r="K39" s="99">
        <v>344083</v>
      </c>
      <c r="L39" s="101">
        <v>344083</v>
      </c>
      <c r="M39" s="99"/>
      <c r="N39" s="101"/>
      <c r="O39" s="99"/>
      <c r="P39" s="101"/>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c r="F43" s="403"/>
      <c r="G43" s="401"/>
      <c r="H43" s="97"/>
      <c r="I43" s="102"/>
      <c r="J43" s="97"/>
      <c r="K43" s="102">
        <v>739135</v>
      </c>
      <c r="L43" s="97">
        <v>739135</v>
      </c>
      <c r="M43" s="102"/>
      <c r="N43" s="97"/>
      <c r="O43" s="102"/>
      <c r="P43" s="403"/>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1099788</v>
      </c>
      <c r="L44" s="104">
        <f t="shared" si="1"/>
        <v>1099788</v>
      </c>
      <c r="M44" s="103">
        <f t="shared" si="1"/>
        <v>0</v>
      </c>
      <c r="N44" s="104">
        <f t="shared" si="1"/>
        <v>0</v>
      </c>
      <c r="O44" s="103">
        <f t="shared" si="1"/>
        <v>0</v>
      </c>
      <c r="P44" s="104">
        <f t="shared" si="1"/>
        <v>0</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v>1813</v>
      </c>
      <c r="L47" s="113">
        <v>1813</v>
      </c>
      <c r="M47" s="112"/>
      <c r="N47" s="113"/>
      <c r="O47" s="112"/>
      <c r="P47" s="389"/>
    </row>
    <row r="48" spans="2:16" s="37" customFormat="1" x14ac:dyDescent="0.2">
      <c r="B48" s="90"/>
      <c r="C48" s="94">
        <v>5.2</v>
      </c>
      <c r="D48" s="393" t="s">
        <v>27</v>
      </c>
      <c r="E48" s="112"/>
      <c r="F48" s="404"/>
      <c r="G48" s="113"/>
      <c r="H48" s="113"/>
      <c r="I48" s="112"/>
      <c r="J48" s="113"/>
      <c r="K48" s="112">
        <v>20535</v>
      </c>
      <c r="L48" s="113">
        <v>20535</v>
      </c>
      <c r="M48" s="112"/>
      <c r="N48" s="113"/>
      <c r="O48" s="112"/>
      <c r="P48" s="114"/>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1711.25</v>
      </c>
      <c r="L49" s="116">
        <f t="shared" si="2"/>
        <v>1711.25</v>
      </c>
      <c r="M49" s="115">
        <f>M48/12</f>
        <v>0</v>
      </c>
      <c r="N49" s="116">
        <f>N48/12</f>
        <v>0</v>
      </c>
      <c r="O49" s="115">
        <f t="shared" si="2"/>
        <v>0</v>
      </c>
      <c r="P49" s="116">
        <f t="shared" si="2"/>
        <v>0</v>
      </c>
    </row>
    <row r="50" spans="2:16" ht="45" customHeight="1" x14ac:dyDescent="0.2">
      <c r="B50" s="117"/>
      <c r="C50" s="118"/>
      <c r="D50" s="119"/>
      <c r="E50" s="317" t="str">
        <f>"Grand Total as of "&amp;""&amp;TEXT(E$18,"MM/DD/YYYY")&amp;" for ALL markets in col. 1-12."</f>
        <v>Grand Total as of 12/31/2024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election activeCell="K51" sqref="K51:L5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92908</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Tier One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Tier One Insurance Company</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2024</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12/31/2024</v>
      </c>
      <c r="F19" s="61">
        <f>DATE(YEAR(E19)+0,MONTH(E19)+3,DAY(E19)+0)</f>
        <v>45747</v>
      </c>
      <c r="G19" s="60" t="str">
        <f>"12/31/"&amp;""&amp;'Cover Page'!C$6</f>
        <v>12/31/2024</v>
      </c>
      <c r="H19" s="62">
        <f>DATE(YEAR(G19)+0,MONTH(G19)+3,DAY(G19)+0)</f>
        <v>45747</v>
      </c>
      <c r="I19" s="60" t="str">
        <f>"12/31/"&amp;""&amp;'Cover Page'!C$6</f>
        <v>12/31/2024</v>
      </c>
      <c r="J19" s="62">
        <f>DATE(YEAR(I19)+0,MONTH(I19)+3,DAY(I19)+0)</f>
        <v>45747</v>
      </c>
      <c r="K19" s="60" t="str">
        <f>"12/31/"&amp;""&amp;'Cover Page'!C$6</f>
        <v>12/31/2024</v>
      </c>
      <c r="L19" s="62">
        <f>DATE(YEAR(K19)+0,MONTH(K19)+3,DAY(K19)+0)</f>
        <v>45747</v>
      </c>
      <c r="M19" s="60" t="str">
        <f>"12/31/"&amp;""&amp;'Cover Page'!C$6</f>
        <v>12/31/2024</v>
      </c>
      <c r="N19" s="62">
        <f>DATE(YEAR(M19)+0,MONTH(M19)+3,DAY(M19)+0)</f>
        <v>45747</v>
      </c>
      <c r="O19" s="60" t="str">
        <f>"12/31/"&amp;""&amp;'Cover Page'!C$6</f>
        <v>12/31/2024</v>
      </c>
      <c r="P19" s="62">
        <f>DATE(YEAR(O19)+0,MONTH(O19)+3,DAY(O19)+0)</f>
        <v>45747</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v>1035689</v>
      </c>
      <c r="L22" s="155">
        <v>1035689</v>
      </c>
      <c r="M22" s="154"/>
      <c r="N22" s="155"/>
      <c r="O22" s="154"/>
      <c r="P22" s="155"/>
    </row>
    <row r="23" spans="1:16" s="25" customFormat="1" x14ac:dyDescent="0.2">
      <c r="A23" s="37"/>
      <c r="B23" s="75"/>
      <c r="C23" s="76">
        <v>1.2</v>
      </c>
      <c r="D23" s="393" t="s">
        <v>16</v>
      </c>
      <c r="E23" s="154"/>
      <c r="F23" s="155"/>
      <c r="G23" s="154"/>
      <c r="H23" s="155"/>
      <c r="I23" s="154"/>
      <c r="J23" s="155"/>
      <c r="K23" s="154"/>
      <c r="L23" s="155"/>
      <c r="M23" s="154"/>
      <c r="N23" s="155"/>
      <c r="O23" s="154"/>
      <c r="P23" s="155"/>
    </row>
    <row r="24" spans="1:16" s="25" customFormat="1" x14ac:dyDescent="0.2">
      <c r="A24" s="37"/>
      <c r="B24" s="75"/>
      <c r="C24" s="76">
        <v>1.3</v>
      </c>
      <c r="D24" s="393" t="s">
        <v>34</v>
      </c>
      <c r="E24" s="154"/>
      <c r="F24" s="155"/>
      <c r="G24" s="154"/>
      <c r="H24" s="155"/>
      <c r="I24" s="154"/>
      <c r="J24" s="155"/>
      <c r="K24" s="154"/>
      <c r="L24" s="155"/>
      <c r="M24" s="154"/>
      <c r="N24" s="155"/>
      <c r="O24" s="154"/>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v>357758</v>
      </c>
      <c r="L29" s="164"/>
      <c r="M29" s="154"/>
      <c r="N29" s="164"/>
      <c r="O29" s="154"/>
      <c r="P29" s="164"/>
    </row>
    <row r="30" spans="1:16" s="25" customFormat="1" ht="28.5" customHeight="1" x14ac:dyDescent="0.2">
      <c r="A30" s="37"/>
      <c r="B30" s="75"/>
      <c r="C30" s="76"/>
      <c r="D30" s="395" t="s">
        <v>54</v>
      </c>
      <c r="E30" s="165"/>
      <c r="F30" s="155"/>
      <c r="G30" s="165"/>
      <c r="H30" s="155"/>
      <c r="I30" s="165"/>
      <c r="J30" s="155"/>
      <c r="K30" s="165"/>
      <c r="L30" s="155">
        <v>406843</v>
      </c>
      <c r="M30" s="165"/>
      <c r="N30" s="155"/>
      <c r="O30" s="165"/>
      <c r="P30" s="155"/>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v>217016</v>
      </c>
      <c r="L32" s="164"/>
      <c r="M32" s="154"/>
      <c r="N32" s="166"/>
      <c r="O32" s="154"/>
      <c r="P32" s="164"/>
    </row>
    <row r="33" spans="1:16" s="37" customFormat="1" ht="30" x14ac:dyDescent="0.2">
      <c r="B33" s="90"/>
      <c r="C33" s="76"/>
      <c r="D33" s="395" t="s">
        <v>44</v>
      </c>
      <c r="E33" s="165"/>
      <c r="F33" s="155"/>
      <c r="G33" s="165"/>
      <c r="H33" s="167"/>
      <c r="I33" s="165"/>
      <c r="J33" s="155"/>
      <c r="K33" s="165"/>
      <c r="L33" s="155">
        <v>15446</v>
      </c>
      <c r="M33" s="165"/>
      <c r="N33" s="167"/>
      <c r="O33" s="165"/>
      <c r="P33" s="155"/>
    </row>
    <row r="34" spans="1:16" s="25" customFormat="1" x14ac:dyDescent="0.2">
      <c r="A34" s="37"/>
      <c r="B34" s="75"/>
      <c r="C34" s="76">
        <v>2.2999999999999998</v>
      </c>
      <c r="D34" s="393" t="s">
        <v>28</v>
      </c>
      <c r="E34" s="154"/>
      <c r="F34" s="164"/>
      <c r="G34" s="154"/>
      <c r="H34" s="166"/>
      <c r="I34" s="154"/>
      <c r="J34" s="164"/>
      <c r="K34" s="154">
        <v>128368</v>
      </c>
      <c r="L34" s="164"/>
      <c r="M34" s="154"/>
      <c r="N34" s="166"/>
      <c r="O34" s="154"/>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446406</v>
      </c>
      <c r="L51" s="104">
        <f>L30+L33+L37+L41+L44+L47+L48+L50</f>
        <v>422289</v>
      </c>
      <c r="M51" s="103">
        <f>M29+M32-M34+M36-M38+M40+M43-M45+M47+M48-M49+M50</f>
        <v>0</v>
      </c>
      <c r="N51" s="104">
        <f>N30+N33+N37+N41+N44+N47+N48+N50</f>
        <v>0</v>
      </c>
      <c r="O51" s="103">
        <f>O29+O32-O34+O36-O38+O40+O43-O45+O47+O48-O49+O50</f>
        <v>0</v>
      </c>
      <c r="P51" s="104">
        <f>P30+P33+P37+P41+P44+P47+P48+P50</f>
        <v>0</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G17" sqref="G17"/>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92908</v>
      </c>
      <c r="D6" s="334" t="s">
        <v>125</v>
      </c>
    </row>
    <row r="7" spans="2:5" s="2" customFormat="1" ht="15.75" customHeight="1" x14ac:dyDescent="0.25">
      <c r="B7" s="42" t="s">
        <v>88</v>
      </c>
    </row>
    <row r="8" spans="2:5" s="2" customFormat="1" ht="15" customHeight="1" x14ac:dyDescent="0.2">
      <c r="B8" s="183" t="str">
        <f>'Cover Page'!C8</f>
        <v>Tier One Insurance Company</v>
      </c>
    </row>
    <row r="9" spans="2:5" s="2" customFormat="1" ht="15.75" customHeight="1" x14ac:dyDescent="0.25">
      <c r="B9" s="52" t="s">
        <v>90</v>
      </c>
    </row>
    <row r="10" spans="2:5" s="2" customFormat="1" ht="15" customHeight="1" x14ac:dyDescent="0.2">
      <c r="B10" s="183" t="str">
        <f>'Cover Page'!C9</f>
        <v>Tier One Insurance Company</v>
      </c>
    </row>
    <row r="11" spans="2:5" s="2" customFormat="1" ht="15.75" x14ac:dyDescent="0.25">
      <c r="B11" s="52" t="s">
        <v>85</v>
      </c>
    </row>
    <row r="12" spans="2:5" s="2" customFormat="1" x14ac:dyDescent="0.2">
      <c r="B12" s="183" t="str">
        <f>'Cover Page'!C6</f>
        <v>2024</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c r="C18" s="197"/>
      <c r="D18" s="333"/>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c r="C26" s="197"/>
      <c r="D26" s="333"/>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c r="C33" s="197"/>
      <c r="D33" s="333"/>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c r="C47" s="197"/>
      <c r="D47" s="333"/>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c r="C62" s="202"/>
      <c r="D62" s="333"/>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c r="C76" s="202"/>
      <c r="D76" s="333"/>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election activeCell="S37" sqref="S37"/>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hidden="1" customWidth="1"/>
    <col min="6" max="6" width="15.140625" style="9" hidden="1" customWidth="1"/>
    <col min="7" max="8" width="16.28515625" style="9" hidden="1" customWidth="1"/>
    <col min="9" max="9" width="15.5703125" style="9" hidden="1" customWidth="1"/>
    <col min="10" max="10" width="15.7109375" style="9" hidden="1" customWidth="1"/>
    <col min="11" max="12" width="16.28515625" style="9" hidden="1" customWidth="1"/>
    <col min="13" max="13" width="16.85546875" style="9" hidden="1" customWidth="1"/>
    <col min="14" max="14" width="16.85546875" style="11" hidden="1" customWidth="1"/>
    <col min="15" max="16" width="16.85546875" style="9" hidden="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92908</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Tier One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Tier One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2024</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3603</v>
      </c>
      <c r="R22" s="249">
        <v>189603</v>
      </c>
      <c r="S22" s="250">
        <f>'Pt 1 Summary of Data'!L24</f>
        <v>422289</v>
      </c>
      <c r="T22" s="251">
        <f>SUM(Q22:S22)</f>
        <v>615495</v>
      </c>
      <c r="U22" s="248"/>
      <c r="V22" s="249"/>
      <c r="W22" s="250">
        <f>'Pt 1 Summary of Data'!N24</f>
        <v>0</v>
      </c>
      <c r="X22" s="251">
        <f>SUM(U22:W22)</f>
        <v>0</v>
      </c>
      <c r="Y22" s="248"/>
      <c r="Z22" s="249"/>
      <c r="AA22" s="250">
        <f>'Pt 1 Summary of Data'!P24</f>
        <v>0</v>
      </c>
      <c r="AB22" s="251">
        <f>SUM(Y22:AA22)</f>
        <v>0</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3603</v>
      </c>
      <c r="R23" s="252">
        <f>SUM(R$22:R$22)</f>
        <v>189603</v>
      </c>
      <c r="S23" s="252">
        <f>SUM(S$22:S$22)</f>
        <v>422289</v>
      </c>
      <c r="T23" s="251">
        <f>SUM(Q23:S23)</f>
        <v>615495</v>
      </c>
      <c r="U23" s="252">
        <f>SUM(U$22:U$22)</f>
        <v>0</v>
      </c>
      <c r="V23" s="252">
        <f>SUM(V$22:V$22)</f>
        <v>0</v>
      </c>
      <c r="W23" s="252">
        <f>SUM(W$22:W$22)</f>
        <v>0</v>
      </c>
      <c r="X23" s="251">
        <f>SUM(U23:W23)</f>
        <v>0</v>
      </c>
      <c r="Y23" s="414">
        <f>SUM(Y$22:Y$22)</f>
        <v>0</v>
      </c>
      <c r="Z23" s="252">
        <f>SUM(Z$22:Z$22)</f>
        <v>0</v>
      </c>
      <c r="AA23" s="252">
        <f>SUM(AA$22:AA$22)</f>
        <v>0</v>
      </c>
      <c r="AB23" s="251">
        <f>SUM(Y23:AA23)</f>
        <v>0</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15936</v>
      </c>
      <c r="R26" s="249">
        <v>546346</v>
      </c>
      <c r="S26" s="259">
        <f>'Pt 1 Summary of Data'!L21</f>
        <v>1035689</v>
      </c>
      <c r="T26" s="251">
        <f>SUM(Q26:S26)</f>
        <v>1597971</v>
      </c>
      <c r="U26" s="258"/>
      <c r="V26" s="249"/>
      <c r="W26" s="259">
        <f>'Pt 1 Summary of Data'!N21</f>
        <v>0</v>
      </c>
      <c r="X26" s="251">
        <f>SUM(U26:W26)</f>
        <v>0</v>
      </c>
      <c r="Y26" s="258"/>
      <c r="Z26" s="249"/>
      <c r="AA26" s="259">
        <f>'Pt 1 Summary of Data'!P21</f>
        <v>0</v>
      </c>
      <c r="AB26" s="251">
        <f>SUM(Y26:AA26)</f>
        <v>0</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908</v>
      </c>
      <c r="R27" s="249">
        <v>39448</v>
      </c>
      <c r="S27" s="259">
        <f>'Pt 1 Summary of Data'!L35</f>
        <v>37085</v>
      </c>
      <c r="T27" s="251">
        <f>SUM(Q27:S27)</f>
        <v>77441</v>
      </c>
      <c r="U27" s="258"/>
      <c r="V27" s="249"/>
      <c r="W27" s="259">
        <f>'Pt 1 Summary of Data'!N35</f>
        <v>0</v>
      </c>
      <c r="X27" s="251">
        <f>SUM(U27:W27)</f>
        <v>0</v>
      </c>
      <c r="Y27" s="258"/>
      <c r="Z27" s="249"/>
      <c r="AA27" s="259">
        <f>'Pt 1 Summary of Data'!P35</f>
        <v>0</v>
      </c>
      <c r="AB27" s="251">
        <f>SUM(Y27:AA27)</f>
        <v>0</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15028</v>
      </c>
      <c r="R28" s="259">
        <f t="shared" si="0"/>
        <v>506898</v>
      </c>
      <c r="S28" s="259">
        <f t="shared" si="0"/>
        <v>998604</v>
      </c>
      <c r="T28" s="104">
        <f>T$26-T$27</f>
        <v>1520530</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0</v>
      </c>
      <c r="R30" s="264">
        <v>939.66666666666663</v>
      </c>
      <c r="S30" s="265">
        <f>'Pt 1 Summary of Data'!L49</f>
        <v>1711.25</v>
      </c>
      <c r="T30" s="266">
        <f>SUM(Q30:S30)</f>
        <v>2650.9166666666665</v>
      </c>
      <c r="U30" s="267"/>
      <c r="V30" s="264"/>
      <c r="W30" s="268">
        <f>'Pt 1 Summary of Data'!N49</f>
        <v>0</v>
      </c>
      <c r="X30" s="266">
        <f>SUM(U30:W30)</f>
        <v>0</v>
      </c>
      <c r="Y30" s="267"/>
      <c r="Z30" s="264"/>
      <c r="AA30" s="268">
        <f>'Pt 1 Summary of Data'!P49</f>
        <v>0</v>
      </c>
      <c r="AB30" s="266">
        <f>SUM(Y30:AA30)</f>
        <v>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0.4047897772487225</v>
      </c>
      <c r="U33" s="277"/>
      <c r="V33" s="278"/>
      <c r="W33" s="278"/>
      <c r="X33" s="279" t="str">
        <f>IF(X30&lt;1000,"Not Required to Calculate",X23/X28)</f>
        <v>Not Required to Calculate</v>
      </c>
      <c r="Y33" s="277"/>
      <c r="Z33" s="278"/>
      <c r="AA33" s="278"/>
      <c r="AB33" s="415" t="str">
        <f>IF(AB30&lt;1000,"Not Required to Calculate",AB23/AB28)</f>
        <v>Not Required to Calculate</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D28" sqref="D28"/>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92908</v>
      </c>
    </row>
    <row r="7" spans="2:3" s="2" customFormat="1" ht="15.75" customHeight="1" x14ac:dyDescent="0.25">
      <c r="B7" s="42" t="s">
        <v>88</v>
      </c>
      <c r="C7" s="392" t="s">
        <v>127</v>
      </c>
    </row>
    <row r="8" spans="2:3" s="2" customFormat="1" ht="15.75" customHeight="1" x14ac:dyDescent="0.25">
      <c r="B8" s="283" t="str">
        <f>'Cover Page'!C8</f>
        <v>Tier One Insurance Company</v>
      </c>
      <c r="C8" s="335"/>
    </row>
    <row r="9" spans="2:3" s="2" customFormat="1" ht="15.75" customHeight="1" x14ac:dyDescent="0.25">
      <c r="B9" s="52" t="s">
        <v>90</v>
      </c>
      <c r="C9" s="335"/>
    </row>
    <row r="10" spans="2:3" s="2" customFormat="1" ht="15.75" customHeight="1" x14ac:dyDescent="0.25">
      <c r="B10" s="283" t="str">
        <f>'Cover Page'!C9</f>
        <v>Tier One Insurance Company</v>
      </c>
      <c r="C10" s="335"/>
    </row>
    <row r="11" spans="2:3" s="2" customFormat="1" ht="15.75" x14ac:dyDescent="0.25">
      <c r="B11" s="52" t="s">
        <v>85</v>
      </c>
    </row>
    <row r="12" spans="2:3" s="2" customFormat="1" x14ac:dyDescent="0.2">
      <c r="B12" s="183" t="str">
        <f>'Cover Page'!C6</f>
        <v>2024</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92908</v>
      </c>
    </row>
    <row r="7" spans="2:4" ht="15.75" customHeight="1" x14ac:dyDescent="0.25">
      <c r="B7" s="42" t="s">
        <v>88</v>
      </c>
      <c r="D7" s="391"/>
    </row>
    <row r="8" spans="2:4" ht="15.75" customHeight="1" x14ac:dyDescent="0.25">
      <c r="B8" s="283" t="str">
        <f>'Cover Page'!C8</f>
        <v>Tier One Insurance Company</v>
      </c>
    </row>
    <row r="9" spans="2:4" ht="15.75" customHeight="1" x14ac:dyDescent="0.25">
      <c r="B9" s="52" t="s">
        <v>90</v>
      </c>
    </row>
    <row r="10" spans="2:4" ht="15.75" customHeight="1" x14ac:dyDescent="0.25">
      <c r="B10" s="283" t="str">
        <f>'Cover Page'!C9</f>
        <v>Tier One Insurance Company</v>
      </c>
    </row>
    <row r="11" spans="2:4" ht="15.75" x14ac:dyDescent="0.25">
      <c r="B11" s="52" t="s">
        <v>85</v>
      </c>
    </row>
    <row r="12" spans="2:4" x14ac:dyDescent="0.2">
      <c r="B12" s="183" t="str">
        <f>'Cover Page'!C6</f>
        <v>2024</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2025-07-31T15:07:35Z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