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03AFAF2D-5FD7-4261-9622-6BE1FC069044}" xr6:coauthVersionLast="47" xr6:coauthVersionMax="47" xr10:uidLastSave="{00000000-0000-0000-0000-000000000000}"/>
  <bookViews>
    <workbookView xWindow="990" yWindow="930" windowWidth="25380" windowHeight="14085"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8" i="4" l="1"/>
  <c r="P47" i="4"/>
  <c r="N48" i="4"/>
  <c r="N47" i="4"/>
  <c r="I28" i="10"/>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<sst xmlns="http://schemas.openxmlformats.org/spreadsheetml/2006/main" count="305" uniqueCount="169">
  <si>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</si>
  <si>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</si>
  <si>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</si>
  <si>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</si>
  <si>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</si>
  <si>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</si>
  <si>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</si>
  <si>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</si>
  <si>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</si>
  <si>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</si>
  <si>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</si>
  <si>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</si>
  <si>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</si>
  <si>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</si>
  <si>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</si>
  <si>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</si>
  <si>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</si>
  <si>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</si>
  <si>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</si>
  <si>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</si>
  <si>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</si>
  <si>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</si>
  <si>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</si>
  <si>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</si>
  <si>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</si>
  <si>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</si>
  <si>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</si>
  <si>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</si>
  <si>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</si>
  <si>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</si>
  <si>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</si>
  <si>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</si>
  <si>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</si>
  <si>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</si>
  <si>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</si>
  <si>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</si>
  <si>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</si>
  <si>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</si>
  <si>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</si>
  <si>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</si>
  <si>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</si>
  <si>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</si>
  <si>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</si>
  <si>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</si>
  <si>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</si>
  <si>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</si>
  <si>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</si>
  <si>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</si>
  <si>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</si>
  <si>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</si>
  <si>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</si>
  <si>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</si>
  <si>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</si>
  <si>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</si>
  <si>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</si>
  <si>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</si>
  <si>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</si>
  <si>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</si>
  <si>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</si>
  <si>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</si>
  <si>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</si>
  <si>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</si>
  <si>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</si>
  <si>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</si>
  <si>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</si>
  <si>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</si>
  <si>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</si>
  <si>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</si>
  <si>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</si>
  <si>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</si>
  <si>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</si>
  <si>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</si>
  <si>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</si>
  <si>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</si>
  <si>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</si>
  <si>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</si>
  <si>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</si>
  <si>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</si>
  <si>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</si>
  <si>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</si>
  <si>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</si>
  <si>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</si>
  <si>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</si>
  <si>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</si>
  <si>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</si>
  <si>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</si>
  <si>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</si>
  <si>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</si>
  <si>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</si>
  <si>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</si>
  <si>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</si>
  <si>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</si>
  <si>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</si>
  <si>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</si>
  <si>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</si>
  <si>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</si>
  <si>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</si>
  <si>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</si>
  <si>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</si>
  <si>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</si>
  <si>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</si>
  <si>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</si>
  <si>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</si>
  <si>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</si>
  <si>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</si>
  <si>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</si>
  <si>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</si>
  <si>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</si>
  <si>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</si>
  <si>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</si>
  <si>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</si>
  <si>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</si>
  <si>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</si>
  <si>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</si>
  <si>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</si>
  <si>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</si>
  <si>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</si>
  <si>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</si>
  <si>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</si>
  <si>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</si>
  <si>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</si>
  <si>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</si>
  <si>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</si>
  <si>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</si>
  <si>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</si>
  <si>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</si>
  <si>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</si>
  <si>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</si>
  <si>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</si>
  <si>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</si>
  <si>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</si>
  <si>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</si>
  <si>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</si>
  <si>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</si>
  <si>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</si>
  <si>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</si>
  <si>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</si>
  <si>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</si>
  <si>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</si>
  <si>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</si>
  <si>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</si>
  <si>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</si>
  <si>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</si>
  <si>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</si>
  <si>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</si>
  <si>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</si>
  <si>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</si>
  <si>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</si>
  <si>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</si>
  <si>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</si>
  <si>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</si>
  <si>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</si>
  <si>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</si>
  <si>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</si>
  <si>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</si>
  <si>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</si>
  <si>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</si>
  <si>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</si>
  <si>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</si>
  <si>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</si>
  <si>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Federal taxes were apportioned based on premium.  The nationwide average was applied to all categories.</t>
  </si>
  <si>
    <t>Premium taxes were apportioned based on premium.  The state average was applied to all categories.</t>
  </si>
  <si>
    <t>These expenses are included under 3.d.</t>
  </si>
  <si>
    <t>The Commission % as of 3/31 was assumed to be equal to the year end percentage.</t>
  </si>
  <si>
    <t>General expenses splits for small versus large were estimated based on the average ratio of small to large non-commission-not tax epenses for CA groups</t>
  </si>
  <si>
    <t>2024</t>
  </si>
  <si>
    <t>Standard Insurance Company</t>
  </si>
  <si>
    <t>n/a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</si>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</sst>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363">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67" fontId="30" fillId="0" borderId="0" xfId="326" applyNumberFormat="1" applyFont="1" applyFill="1" applyProtection="1">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80" zoomScaleNormal="80" workbookViewId="0">
      <selection activeCell="B1" sqref="B1"/>
    </sheetView>
  </sheetViews>
  <sheetFormatPr defaultColWidth="9.140625" defaultRowHeight="15" x14ac:dyDescent="0.2"/>
  <cols>
    <col min="1" max="1" width="2.42578125" style="12" bestFit="1" customWidth="1"/>
    <col min="2" max="2" width="70.42578125" style="12" bestFit="1" customWidth="1"/>
    <col min="3" max="3" width="37.855468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165</v>
      </c>
    </row>
    <row r="7" spans="1:3" ht="15.75" x14ac:dyDescent="0.2">
      <c r="A7" s="17" t="s">
        <v>1</v>
      </c>
      <c r="B7" s="18" t="s">
        <v>153</v>
      </c>
      <c r="C7" s="20"/>
    </row>
    <row r="8" spans="1:3" ht="15.75" x14ac:dyDescent="0.2">
      <c r="A8" s="17" t="s">
        <v>2</v>
      </c>
      <c r="B8" s="18" t="s">
        <v>88</v>
      </c>
      <c r="C8" s="19" t="s">
        <v>166</v>
      </c>
    </row>
    <row r="9" spans="1:3" ht="15.75" x14ac:dyDescent="0.2">
      <c r="A9" s="17" t="s">
        <v>3</v>
      </c>
      <c r="B9" s="18" t="s">
        <v>89</v>
      </c>
      <c r="C9" s="19" t="s">
        <v>167</v>
      </c>
    </row>
    <row r="10" spans="1:3" ht="16.5" thickBot="1" x14ac:dyDescent="0.3">
      <c r="A10" s="21" t="s">
        <v>4</v>
      </c>
      <c r="B10" s="22" t="s">
        <v>86</v>
      </c>
      <c r="C10" s="359" t="s">
        <v>168</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U60"/>
  <sheetViews>
    <sheetView zoomScale="80" zoomScaleNormal="80" workbookViewId="0">
      <selection activeCell="L8" sqref="L7:L8"/>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Standard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n/a</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21"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21"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21"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21" x14ac:dyDescent="0.2">
      <c r="B20" s="46" t="s">
        <v>0</v>
      </c>
      <c r="C20" s="47" t="s">
        <v>32</v>
      </c>
      <c r="D20" s="183"/>
      <c r="E20" s="48"/>
      <c r="F20" s="49"/>
      <c r="G20" s="50"/>
      <c r="H20" s="51"/>
      <c r="I20" s="52"/>
      <c r="J20" s="50"/>
      <c r="K20" s="48"/>
      <c r="L20" s="49"/>
      <c r="M20" s="52"/>
      <c r="N20" s="51"/>
      <c r="O20" s="48"/>
      <c r="P20" s="49"/>
    </row>
    <row r="21" spans="2:21"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11266623.050000001</v>
      </c>
      <c r="N21" s="56">
        <f>'Pt 2 Premium and Claims'!N22+'Pt 2 Premium and Claims'!N23-'Pt 2 Premium and Claims'!N24-'Pt 2 Premium and Claims'!N25</f>
        <v>11246178.07</v>
      </c>
      <c r="O21" s="55">
        <f>'Pt 2 Premium and Claims'!O22+'Pt 2 Premium and Claims'!O23-'Pt 2 Premium and Claims'!O24-'Pt 2 Premium and Claims'!O25</f>
        <v>6700008.6799999997</v>
      </c>
      <c r="P21" s="56">
        <f>'Pt 2 Premium and Claims'!P22+'Pt 2 Premium and Claims'!P23-'Pt 2 Premium and Claims'!P24-'Pt 2 Premium and Claims'!P25</f>
        <v>6696570.3399999999</v>
      </c>
    </row>
    <row r="22" spans="2:21" x14ac:dyDescent="0.2">
      <c r="B22" s="58"/>
      <c r="C22" s="59"/>
      <c r="D22" s="186"/>
      <c r="E22" s="60"/>
      <c r="F22" s="61"/>
      <c r="G22" s="62"/>
      <c r="H22" s="63"/>
      <c r="I22" s="60"/>
      <c r="J22" s="64"/>
      <c r="K22" s="60"/>
      <c r="L22" s="61"/>
      <c r="M22" s="60"/>
      <c r="N22" s="63"/>
      <c r="O22" s="60"/>
      <c r="P22" s="61"/>
    </row>
    <row r="23" spans="2:21" x14ac:dyDescent="0.2">
      <c r="B23" s="46" t="s">
        <v>1</v>
      </c>
      <c r="C23" s="47" t="s">
        <v>6</v>
      </c>
      <c r="D23" s="346"/>
      <c r="E23" s="52"/>
      <c r="F23" s="65"/>
      <c r="G23" s="50"/>
      <c r="H23" s="66"/>
      <c r="I23" s="52"/>
      <c r="J23" s="67"/>
      <c r="K23" s="52"/>
      <c r="L23" s="65"/>
      <c r="M23" s="52"/>
      <c r="N23" s="66"/>
      <c r="O23" s="52"/>
      <c r="P23" s="65"/>
    </row>
    <row r="24" spans="2:21"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6993375.2400000002</v>
      </c>
      <c r="N24" s="56">
        <f>'Pt 2 Premium and Claims'!N51</f>
        <v>7066928.8542304048</v>
      </c>
      <c r="O24" s="55">
        <f>'Pt 2 Premium and Claims'!O51</f>
        <v>4587112.38</v>
      </c>
      <c r="P24" s="56">
        <f>'Pt 2 Premium and Claims'!P51</f>
        <v>4608970.1807766547</v>
      </c>
      <c r="R24" s="362"/>
      <c r="S24" s="362"/>
      <c r="T24" s="362"/>
      <c r="U24" s="362"/>
    </row>
    <row r="25" spans="2:21" x14ac:dyDescent="0.2">
      <c r="B25" s="69"/>
      <c r="C25" s="59"/>
      <c r="D25" s="186"/>
      <c r="E25" s="60"/>
      <c r="F25" s="61"/>
      <c r="G25" s="62"/>
      <c r="H25" s="63"/>
      <c r="I25" s="60"/>
      <c r="J25" s="64"/>
      <c r="K25" s="60"/>
      <c r="L25" s="61"/>
      <c r="M25" s="60"/>
      <c r="N25" s="63"/>
      <c r="O25" s="60"/>
      <c r="P25" s="61"/>
    </row>
    <row r="26" spans="2:21" x14ac:dyDescent="0.2">
      <c r="B26" s="46" t="s">
        <v>2</v>
      </c>
      <c r="C26" s="47" t="s">
        <v>46</v>
      </c>
      <c r="D26" s="183"/>
      <c r="E26" s="52"/>
      <c r="F26" s="65"/>
      <c r="G26" s="50"/>
      <c r="H26" s="66"/>
      <c r="I26" s="52"/>
      <c r="J26" s="67"/>
      <c r="K26" s="52"/>
      <c r="L26" s="65"/>
      <c r="M26" s="52"/>
      <c r="N26" s="66"/>
      <c r="O26" s="52"/>
      <c r="P26" s="65"/>
    </row>
    <row r="27" spans="2:21" ht="30" x14ac:dyDescent="0.2">
      <c r="B27" s="53"/>
      <c r="C27" s="54">
        <v>3.1</v>
      </c>
      <c r="D27" s="345" t="s">
        <v>134</v>
      </c>
      <c r="E27" s="52"/>
      <c r="F27" s="65"/>
      <c r="G27" s="50"/>
      <c r="H27" s="66"/>
      <c r="I27" s="52"/>
      <c r="J27" s="67"/>
      <c r="K27" s="52"/>
      <c r="L27" s="65"/>
      <c r="M27" s="52"/>
      <c r="N27" s="66"/>
      <c r="O27" s="52"/>
      <c r="P27" s="65"/>
    </row>
    <row r="28" spans="2:21" x14ac:dyDescent="0.2">
      <c r="B28" s="53"/>
      <c r="C28" s="54"/>
      <c r="D28" s="345" t="s">
        <v>58</v>
      </c>
      <c r="E28" s="70"/>
      <c r="F28" s="71"/>
      <c r="G28" s="72"/>
      <c r="H28" s="73"/>
      <c r="I28" s="74"/>
      <c r="J28" s="75"/>
      <c r="K28" s="74"/>
      <c r="L28" s="76"/>
      <c r="M28" s="74">
        <v>211125.0524050635</v>
      </c>
      <c r="N28" s="73">
        <v>210741.93428220053</v>
      </c>
      <c r="O28" s="74">
        <v>82007.722025316383</v>
      </c>
      <c r="P28" s="76">
        <v>81965.63694089101</v>
      </c>
      <c r="R28" s="362"/>
      <c r="S28" s="362"/>
      <c r="T28" s="362"/>
      <c r="U28" s="362"/>
    </row>
    <row r="29" spans="2:21" ht="30" x14ac:dyDescent="0.2">
      <c r="B29" s="53"/>
      <c r="C29" s="54"/>
      <c r="D29" s="345" t="s">
        <v>67</v>
      </c>
      <c r="E29" s="74"/>
      <c r="F29" s="76"/>
      <c r="G29" s="72"/>
      <c r="H29" s="73"/>
      <c r="I29" s="74"/>
      <c r="J29" s="75"/>
      <c r="K29" s="74"/>
      <c r="L29" s="76"/>
      <c r="M29" s="74">
        <v>2240.7716158676712</v>
      </c>
      <c r="N29" s="73">
        <v>2236.7053991612393</v>
      </c>
      <c r="O29" s="74">
        <v>1332.536751214999</v>
      </c>
      <c r="P29" s="76">
        <v>1331.85291412881</v>
      </c>
    </row>
    <row r="30" spans="2:21" ht="45" x14ac:dyDescent="0.2">
      <c r="B30" s="53"/>
      <c r="C30" s="54">
        <v>3.2</v>
      </c>
      <c r="D30" s="345" t="s">
        <v>135</v>
      </c>
      <c r="E30" s="52"/>
      <c r="F30" s="65"/>
      <c r="G30" s="50"/>
      <c r="H30" s="66"/>
      <c r="I30" s="52"/>
      <c r="J30" s="67"/>
      <c r="K30" s="52"/>
      <c r="L30" s="65"/>
      <c r="M30" s="52"/>
      <c r="N30" s="66"/>
      <c r="O30" s="52"/>
      <c r="P30" s="65"/>
    </row>
    <row r="31" spans="2:21" x14ac:dyDescent="0.2">
      <c r="B31" s="53"/>
      <c r="C31" s="54"/>
      <c r="D31" s="344" t="s">
        <v>42</v>
      </c>
      <c r="E31" s="77"/>
      <c r="F31" s="76"/>
      <c r="G31" s="72"/>
      <c r="H31" s="73"/>
      <c r="I31" s="74"/>
      <c r="J31" s="75"/>
      <c r="K31" s="77"/>
      <c r="L31" s="76"/>
      <c r="M31" s="74">
        <v>4014.9972925879501</v>
      </c>
      <c r="N31" s="73">
        <v>4007.7114768663514</v>
      </c>
      <c r="O31" s="74">
        <v>2387.6290696097944</v>
      </c>
      <c r="P31" s="76">
        <v>2386.4037755949212</v>
      </c>
    </row>
    <row r="32" spans="2:21" x14ac:dyDescent="0.2">
      <c r="B32" s="53"/>
      <c r="C32" s="54"/>
      <c r="D32" s="344" t="s">
        <v>104</v>
      </c>
      <c r="E32" s="74"/>
      <c r="F32" s="76"/>
      <c r="G32" s="72"/>
      <c r="H32" s="73"/>
      <c r="I32" s="74"/>
      <c r="J32" s="75"/>
      <c r="K32" s="74"/>
      <c r="L32" s="76"/>
      <c r="M32" s="74">
        <v>264765.64167500002</v>
      </c>
      <c r="N32" s="73">
        <v>264285.18464500003</v>
      </c>
      <c r="O32" s="74">
        <v>157450.20397999999</v>
      </c>
      <c r="P32" s="76">
        <v>157369.40299</v>
      </c>
      <c r="R32" s="362"/>
      <c r="S32" s="362"/>
      <c r="T32" s="362"/>
      <c r="U32" s="362"/>
    </row>
    <row r="33" spans="2:21" x14ac:dyDescent="0.2">
      <c r="B33" s="53"/>
      <c r="C33" s="54"/>
      <c r="D33" s="344" t="s">
        <v>103</v>
      </c>
      <c r="E33" s="74"/>
      <c r="F33" s="76"/>
      <c r="G33" s="72"/>
      <c r="H33" s="73"/>
      <c r="I33" s="74"/>
      <c r="J33" s="75"/>
      <c r="K33" s="74"/>
      <c r="L33" s="76"/>
      <c r="M33" s="74"/>
      <c r="N33" s="73"/>
      <c r="O33" s="74"/>
      <c r="P33" s="76"/>
    </row>
    <row r="34" spans="2:21" x14ac:dyDescent="0.2">
      <c r="B34" s="53"/>
      <c r="C34" s="54">
        <v>3.3</v>
      </c>
      <c r="D34" s="344" t="s">
        <v>21</v>
      </c>
      <c r="E34" s="77"/>
      <c r="F34" s="76"/>
      <c r="G34" s="72"/>
      <c r="H34" s="73"/>
      <c r="I34" s="74"/>
      <c r="J34" s="75"/>
      <c r="K34" s="77"/>
      <c r="L34" s="76"/>
      <c r="M34" s="74">
        <v>18334.197134447411</v>
      </c>
      <c r="N34" s="73">
        <v>18300.926979577907</v>
      </c>
      <c r="O34" s="74">
        <v>10902.936877934226</v>
      </c>
      <c r="P34" s="76">
        <v>10897.3416607076</v>
      </c>
    </row>
    <row r="35" spans="2:21"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500480.66012296651</v>
      </c>
      <c r="N35" s="79">
        <f t="shared" si="0"/>
        <v>499572.46278280608</v>
      </c>
      <c r="O35" s="78">
        <f t="shared" si="0"/>
        <v>254081.0287040754</v>
      </c>
      <c r="P35" s="79">
        <f t="shared" si="0"/>
        <v>253950.63828132238</v>
      </c>
      <c r="R35" s="362"/>
      <c r="S35" s="362"/>
      <c r="T35" s="362"/>
      <c r="U35" s="362"/>
    </row>
    <row r="36" spans="2:21" x14ac:dyDescent="0.2">
      <c r="B36" s="69"/>
      <c r="C36" s="59"/>
      <c r="D36" s="186"/>
      <c r="E36" s="60"/>
      <c r="F36" s="61"/>
      <c r="G36" s="62"/>
      <c r="H36" s="63"/>
      <c r="I36" s="60"/>
      <c r="J36" s="64"/>
      <c r="K36" s="60"/>
      <c r="L36" s="61"/>
      <c r="M36" s="60"/>
      <c r="N36" s="63"/>
      <c r="O36" s="60"/>
      <c r="P36" s="61"/>
    </row>
    <row r="37" spans="2:21" x14ac:dyDescent="0.2">
      <c r="B37" s="68" t="s">
        <v>3</v>
      </c>
      <c r="C37" s="47" t="s">
        <v>47</v>
      </c>
      <c r="D37" s="183"/>
      <c r="E37" s="52"/>
      <c r="F37" s="65"/>
      <c r="G37" s="50"/>
      <c r="H37" s="66"/>
      <c r="I37" s="52"/>
      <c r="J37" s="67"/>
      <c r="K37" s="52"/>
      <c r="L37" s="65"/>
      <c r="M37" s="52"/>
      <c r="N37" s="66"/>
      <c r="O37" s="52"/>
      <c r="P37" s="65"/>
    </row>
    <row r="38" spans="2:21" x14ac:dyDescent="0.2">
      <c r="B38" s="54"/>
      <c r="C38" s="54">
        <v>4.0999999999999996</v>
      </c>
      <c r="D38" s="344" t="s">
        <v>18</v>
      </c>
      <c r="E38" s="74"/>
      <c r="F38" s="76"/>
      <c r="G38" s="72"/>
      <c r="H38" s="76"/>
      <c r="I38" s="74"/>
      <c r="J38" s="76"/>
      <c r="K38" s="74"/>
      <c r="L38" s="76"/>
      <c r="M38" s="74">
        <v>0</v>
      </c>
      <c r="N38" s="76">
        <v>0</v>
      </c>
      <c r="O38" s="74">
        <v>0</v>
      </c>
      <c r="P38" s="76">
        <v>0</v>
      </c>
    </row>
    <row r="39" spans="2:21" x14ac:dyDescent="0.2">
      <c r="B39" s="54"/>
      <c r="C39" s="54">
        <v>4.2</v>
      </c>
      <c r="D39" s="344" t="s">
        <v>19</v>
      </c>
      <c r="E39" s="74"/>
      <c r="F39" s="76"/>
      <c r="G39" s="72"/>
      <c r="H39" s="76"/>
      <c r="I39" s="74"/>
      <c r="J39" s="76"/>
      <c r="K39" s="74"/>
      <c r="L39" s="76"/>
      <c r="M39" s="74">
        <v>803466.54999999993</v>
      </c>
      <c r="N39" s="76">
        <v>802008.53924801876</v>
      </c>
      <c r="O39" s="74">
        <v>377780.8</v>
      </c>
      <c r="P39" s="76">
        <v>377586.92878312391</v>
      </c>
      <c r="R39" s="362"/>
      <c r="S39" s="362"/>
      <c r="T39" s="362"/>
      <c r="U39" s="362"/>
    </row>
    <row r="40" spans="2:21" x14ac:dyDescent="0.2">
      <c r="B40" s="54"/>
      <c r="C40" s="54">
        <v>4.3</v>
      </c>
      <c r="D40" s="344" t="s">
        <v>22</v>
      </c>
      <c r="E40" s="52"/>
      <c r="F40" s="65"/>
      <c r="G40" s="50"/>
      <c r="H40" s="65"/>
      <c r="I40" s="52"/>
      <c r="J40" s="65"/>
      <c r="K40" s="52"/>
      <c r="L40" s="65"/>
      <c r="M40" s="52"/>
      <c r="N40" s="65"/>
      <c r="O40" s="52"/>
      <c r="P40" s="65"/>
    </row>
    <row r="41" spans="2:21" ht="17.25" customHeight="1" x14ac:dyDescent="0.2">
      <c r="B41" s="54"/>
      <c r="C41" s="54"/>
      <c r="D41" s="345" t="s">
        <v>122</v>
      </c>
      <c r="E41" s="77"/>
      <c r="F41" s="76"/>
      <c r="G41" s="348"/>
      <c r="H41" s="76"/>
      <c r="I41" s="77"/>
      <c r="J41" s="76"/>
      <c r="K41" s="77"/>
      <c r="L41" s="76"/>
      <c r="M41" s="77">
        <v>0</v>
      </c>
      <c r="N41" s="76">
        <v>0</v>
      </c>
      <c r="O41" s="77">
        <v>0</v>
      </c>
      <c r="P41" s="76">
        <v>0</v>
      </c>
    </row>
    <row r="42" spans="2:21" ht="30" x14ac:dyDescent="0.2">
      <c r="B42" s="54"/>
      <c r="C42" s="80"/>
      <c r="D42" s="345" t="s">
        <v>123</v>
      </c>
      <c r="E42" s="77"/>
      <c r="F42" s="76"/>
      <c r="G42" s="348"/>
      <c r="H42" s="76"/>
      <c r="I42" s="77"/>
      <c r="J42" s="76"/>
      <c r="K42" s="77"/>
      <c r="L42" s="76"/>
      <c r="M42" s="77">
        <v>0</v>
      </c>
      <c r="N42" s="76">
        <v>0</v>
      </c>
      <c r="O42" s="77">
        <v>0</v>
      </c>
      <c r="P42" s="76">
        <v>0</v>
      </c>
    </row>
    <row r="43" spans="2:21" x14ac:dyDescent="0.2">
      <c r="B43" s="54"/>
      <c r="C43" s="54">
        <v>4.4000000000000004</v>
      </c>
      <c r="D43" s="344" t="s">
        <v>20</v>
      </c>
      <c r="E43" s="77"/>
      <c r="F43" s="350"/>
      <c r="G43" s="348"/>
      <c r="H43" s="72"/>
      <c r="I43" s="77"/>
      <c r="J43" s="72"/>
      <c r="K43" s="77"/>
      <c r="L43" s="72"/>
      <c r="M43" s="77">
        <v>1882449.8198770336</v>
      </c>
      <c r="N43" s="72">
        <v>1879033.8318966432</v>
      </c>
      <c r="O43" s="77">
        <v>1172529.2312959246</v>
      </c>
      <c r="P43" s="350">
        <v>1171927.5075744065</v>
      </c>
    </row>
    <row r="44" spans="2:21"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2685916.3698770334</v>
      </c>
      <c r="N44" s="79">
        <f t="shared" si="1"/>
        <v>2681042.3711446617</v>
      </c>
      <c r="O44" s="78">
        <f t="shared" si="1"/>
        <v>1550310.0312959247</v>
      </c>
      <c r="P44" s="79">
        <f t="shared" si="1"/>
        <v>1549514.4363575303</v>
      </c>
      <c r="R44" s="362"/>
      <c r="S44" s="362"/>
      <c r="T44" s="362"/>
      <c r="U44" s="362"/>
    </row>
    <row r="45" spans="2:21" x14ac:dyDescent="0.2">
      <c r="B45" s="81"/>
      <c r="C45" s="81"/>
      <c r="D45" s="347"/>
      <c r="E45" s="52"/>
      <c r="F45" s="65"/>
      <c r="G45" s="50"/>
      <c r="H45" s="66"/>
      <c r="I45" s="52"/>
      <c r="J45" s="67"/>
      <c r="K45" s="52"/>
      <c r="L45" s="65"/>
      <c r="M45" s="52"/>
      <c r="N45" s="66"/>
      <c r="O45" s="52"/>
      <c r="P45" s="65"/>
    </row>
    <row r="46" spans="2:21" x14ac:dyDescent="0.2">
      <c r="B46" s="68" t="s">
        <v>4</v>
      </c>
      <c r="C46" s="82" t="s">
        <v>48</v>
      </c>
      <c r="D46" s="346"/>
      <c r="E46" s="52"/>
      <c r="F46" s="65"/>
      <c r="G46" s="50"/>
      <c r="H46" s="66"/>
      <c r="I46" s="52"/>
      <c r="J46" s="67"/>
      <c r="K46" s="52"/>
      <c r="L46" s="65"/>
      <c r="M46" s="52"/>
      <c r="N46" s="66"/>
      <c r="O46" s="52"/>
      <c r="P46" s="65"/>
    </row>
    <row r="47" spans="2:21" x14ac:dyDescent="0.2">
      <c r="B47" s="53"/>
      <c r="C47" s="54">
        <v>5.0999999999999996</v>
      </c>
      <c r="D47" s="344" t="s">
        <v>5</v>
      </c>
      <c r="E47" s="83"/>
      <c r="F47" s="351"/>
      <c r="G47" s="84"/>
      <c r="H47" s="84"/>
      <c r="I47" s="83"/>
      <c r="J47" s="84"/>
      <c r="K47" s="83"/>
      <c r="L47" s="84"/>
      <c r="M47" s="83">
        <v>11497</v>
      </c>
      <c r="N47" s="84">
        <f>M47</f>
        <v>11497</v>
      </c>
      <c r="O47" s="83">
        <v>5931</v>
      </c>
      <c r="P47" s="340">
        <f>O47</f>
        <v>5931</v>
      </c>
    </row>
    <row r="48" spans="2:21" x14ac:dyDescent="0.2">
      <c r="B48" s="53"/>
      <c r="C48" s="54">
        <v>5.2</v>
      </c>
      <c r="D48" s="344" t="s">
        <v>27</v>
      </c>
      <c r="E48" s="83"/>
      <c r="F48" s="351"/>
      <c r="G48" s="84"/>
      <c r="H48" s="84"/>
      <c r="I48" s="83"/>
      <c r="J48" s="84"/>
      <c r="K48" s="83"/>
      <c r="L48" s="84"/>
      <c r="M48" s="83">
        <v>136447</v>
      </c>
      <c r="N48" s="84">
        <f>M48</f>
        <v>136447</v>
      </c>
      <c r="O48" s="83">
        <v>73749</v>
      </c>
      <c r="P48" s="85">
        <f>O48</f>
        <v>73749</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11370.583333333334</v>
      </c>
      <c r="N49" s="87">
        <f>N48/12</f>
        <v>11370.583333333334</v>
      </c>
      <c r="O49" s="86">
        <f t="shared" si="2"/>
        <v>6145.75</v>
      </c>
      <c r="P49" s="87">
        <f t="shared" si="2"/>
        <v>6145.75</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2" zoomScale="80" zoomScaleNormal="80" workbookViewId="0">
      <selection activeCell="D8" sqref="D8"/>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Standard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n/a</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c r="L22" s="124"/>
      <c r="M22" s="123">
        <v>11246178.07</v>
      </c>
      <c r="N22" s="124">
        <v>11246178.07</v>
      </c>
      <c r="O22" s="123">
        <v>6696570.3399999999</v>
      </c>
      <c r="P22" s="124">
        <v>6696570.3399999999</v>
      </c>
    </row>
    <row r="23" spans="2:16" s="12" customFormat="1" x14ac:dyDescent="0.2">
      <c r="B23" s="53"/>
      <c r="C23" s="54">
        <v>1.2</v>
      </c>
      <c r="D23" s="344" t="s">
        <v>16</v>
      </c>
      <c r="E23" s="123"/>
      <c r="F23" s="124"/>
      <c r="G23" s="123"/>
      <c r="H23" s="124"/>
      <c r="I23" s="123"/>
      <c r="J23" s="124"/>
      <c r="K23" s="123"/>
      <c r="L23" s="124"/>
      <c r="M23" s="123">
        <v>112030.67</v>
      </c>
      <c r="N23" s="124"/>
      <c r="O23" s="123">
        <v>7415.24</v>
      </c>
      <c r="P23" s="124"/>
    </row>
    <row r="24" spans="2:16" s="12" customFormat="1" x14ac:dyDescent="0.2">
      <c r="B24" s="53"/>
      <c r="C24" s="54">
        <v>1.3</v>
      </c>
      <c r="D24" s="344" t="s">
        <v>34</v>
      </c>
      <c r="E24" s="123"/>
      <c r="F24" s="124"/>
      <c r="G24" s="123"/>
      <c r="H24" s="124"/>
      <c r="I24" s="123"/>
      <c r="J24" s="124"/>
      <c r="K24" s="123"/>
      <c r="L24" s="124"/>
      <c r="M24" s="123">
        <v>91585.69</v>
      </c>
      <c r="N24" s="124"/>
      <c r="O24" s="123">
        <v>3976.9</v>
      </c>
      <c r="P24" s="124"/>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c r="L29" s="133"/>
      <c r="M29" s="123">
        <v>7019674.6600000001</v>
      </c>
      <c r="N29" s="133"/>
      <c r="O29" s="123">
        <v>4699700.5599999996</v>
      </c>
      <c r="P29" s="133"/>
    </row>
    <row r="30" spans="2:16" s="12" customFormat="1" ht="28.5" customHeight="1" x14ac:dyDescent="0.2">
      <c r="B30" s="53"/>
      <c r="C30" s="54"/>
      <c r="D30" s="345" t="s">
        <v>54</v>
      </c>
      <c r="E30" s="134"/>
      <c r="F30" s="124"/>
      <c r="G30" s="134"/>
      <c r="H30" s="124"/>
      <c r="I30" s="134"/>
      <c r="J30" s="124"/>
      <c r="K30" s="134"/>
      <c r="L30" s="124"/>
      <c r="M30" s="134"/>
      <c r="N30" s="124">
        <v>7035084.1600000001</v>
      </c>
      <c r="O30" s="134"/>
      <c r="P30" s="124">
        <v>4590473.2699999996</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c r="L32" s="133"/>
      <c r="M32" s="123"/>
      <c r="N32" s="135"/>
      <c r="O32" s="123"/>
      <c r="P32" s="133"/>
    </row>
    <row r="33" spans="2:16" s="12" customFormat="1" ht="30" x14ac:dyDescent="0.2">
      <c r="B33" s="53"/>
      <c r="C33" s="54"/>
      <c r="D33" s="345" t="s">
        <v>44</v>
      </c>
      <c r="E33" s="134"/>
      <c r="F33" s="124"/>
      <c r="G33" s="134"/>
      <c r="H33" s="136"/>
      <c r="I33" s="134"/>
      <c r="J33" s="124"/>
      <c r="K33" s="134"/>
      <c r="L33" s="124"/>
      <c r="M33" s="134"/>
      <c r="N33" s="136"/>
      <c r="O33" s="134"/>
      <c r="P33" s="124"/>
    </row>
    <row r="34" spans="2:16" s="12" customFormat="1" x14ac:dyDescent="0.2">
      <c r="B34" s="53"/>
      <c r="C34" s="54">
        <v>2.2999999999999998</v>
      </c>
      <c r="D34" s="344" t="s">
        <v>28</v>
      </c>
      <c r="E34" s="123"/>
      <c r="F34" s="133"/>
      <c r="G34" s="123"/>
      <c r="H34" s="135"/>
      <c r="I34" s="123"/>
      <c r="J34" s="133"/>
      <c r="K34" s="123"/>
      <c r="L34" s="133"/>
      <c r="M34" s="123"/>
      <c r="N34" s="135"/>
      <c r="O34" s="123"/>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v>340023.04000000004</v>
      </c>
      <c r="N36" s="135"/>
      <c r="O36" s="123">
        <v>197501.53</v>
      </c>
      <c r="P36" s="133"/>
    </row>
    <row r="37" spans="2:16" s="12" customFormat="1" ht="30" x14ac:dyDescent="0.2">
      <c r="B37" s="53"/>
      <c r="C37" s="54"/>
      <c r="D37" s="345" t="s">
        <v>43</v>
      </c>
      <c r="E37" s="134"/>
      <c r="F37" s="124"/>
      <c r="G37" s="134"/>
      <c r="H37" s="136"/>
      <c r="I37" s="134"/>
      <c r="J37" s="124"/>
      <c r="K37" s="134"/>
      <c r="L37" s="124"/>
      <c r="M37" s="134"/>
      <c r="N37" s="136">
        <v>31844.694230404722</v>
      </c>
      <c r="O37" s="134"/>
      <c r="P37" s="124">
        <v>18496.910776655324</v>
      </c>
    </row>
    <row r="38" spans="2:16" s="12" customFormat="1" x14ac:dyDescent="0.2">
      <c r="B38" s="53"/>
      <c r="C38" s="54">
        <v>2.5</v>
      </c>
      <c r="D38" s="344" t="s">
        <v>29</v>
      </c>
      <c r="E38" s="123"/>
      <c r="F38" s="133"/>
      <c r="G38" s="123"/>
      <c r="H38" s="135"/>
      <c r="I38" s="123"/>
      <c r="J38" s="133"/>
      <c r="K38" s="123"/>
      <c r="L38" s="133"/>
      <c r="M38" s="123">
        <v>392181.46</v>
      </c>
      <c r="N38" s="135"/>
      <c r="O38" s="123">
        <v>310089.71000000002</v>
      </c>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v>25859</v>
      </c>
      <c r="N40" s="135"/>
      <c r="O40" s="123">
        <v>0</v>
      </c>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6993375.2400000002</v>
      </c>
      <c r="N51" s="79">
        <f>N30+N33+N37+N41+N44+N47+N48+N50</f>
        <v>7066928.8542304048</v>
      </c>
      <c r="O51" s="78">
        <f>O29+O32-O34+O36-O38+O40+O43-O45+O47+O48-O49+O50</f>
        <v>4587112.38</v>
      </c>
      <c r="P51" s="79">
        <f>P30+P33+P37+P41+P44+P47+P48+P50</f>
        <v>4608970.1807766547</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80" zoomScaleNormal="80" workbookViewId="0"/>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Standard Insurance Company</v>
      </c>
    </row>
    <row r="9" spans="2:4" ht="15.75" customHeight="1" x14ac:dyDescent="0.25">
      <c r="B9" s="32" t="s">
        <v>90</v>
      </c>
    </row>
    <row r="10" spans="2:4" ht="15" customHeight="1" x14ac:dyDescent="0.2">
      <c r="B10" s="152" t="str">
        <f>'Cover Page'!C9</f>
        <v>n/a</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c r="C18" s="164"/>
      <c r="D18" s="287"/>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287" t="s">
        <v>160</v>
      </c>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c r="C33" s="164"/>
      <c r="D33" s="287" t="s">
        <v>161</v>
      </c>
    </row>
    <row r="34" spans="2:4" s="11" customFormat="1" ht="35.25" customHeight="1" x14ac:dyDescent="0.2">
      <c r="B34" s="156"/>
      <c r="C34" s="164"/>
      <c r="D34" s="287"/>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287"/>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c r="C47" s="164"/>
      <c r="D47" s="287"/>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c r="C55" s="169"/>
      <c r="D55" s="287" t="s">
        <v>162</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c r="C62" s="169"/>
      <c r="D62" s="287" t="s">
        <v>163</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c r="C76" s="169"/>
      <c r="D76" s="287" t="s">
        <v>164</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80" zoomScaleNormal="80" workbookViewId="0">
      <selection activeCell="D8" sqref="D8"/>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Standard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5868350</v>
      </c>
      <c r="V22" s="209">
        <v>6350145</v>
      </c>
      <c r="W22" s="210">
        <f>'Pt 1 Summary of Data'!N24</f>
        <v>7066928.8542304048</v>
      </c>
      <c r="X22" s="211">
        <f>SUM(U22:W22)</f>
        <v>19285423.854230404</v>
      </c>
      <c r="Y22" s="208">
        <v>6895233</v>
      </c>
      <c r="Z22" s="209">
        <v>581923</v>
      </c>
      <c r="AA22" s="210">
        <f>'Pt 1 Summary of Data'!P24</f>
        <v>4608970.1807766547</v>
      </c>
      <c r="AB22" s="211">
        <f>SUM(Y22:AA22)</f>
        <v>12086126.180776656</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5868350</v>
      </c>
      <c r="V23" s="212">
        <f>SUM(V$22:V$22)</f>
        <v>6350145</v>
      </c>
      <c r="W23" s="212">
        <f>SUM(W$22:W$22)</f>
        <v>7066928.8542304048</v>
      </c>
      <c r="X23" s="211">
        <f>SUM(U23:W23)</f>
        <v>19285423.854230404</v>
      </c>
      <c r="Y23" s="360">
        <f>SUM(Y$22:Y$22)</f>
        <v>6895233</v>
      </c>
      <c r="Z23" s="212">
        <f>SUM(Z$22:Z$22)</f>
        <v>581923</v>
      </c>
      <c r="AA23" s="212">
        <f>SUM(AA$22:AA$22)</f>
        <v>4608970.1807766547</v>
      </c>
      <c r="AB23" s="211">
        <f>SUM(Y23:AA23)</f>
        <v>12086126.180776656</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9892344</v>
      </c>
      <c r="V26" s="209">
        <v>10667151</v>
      </c>
      <c r="W26" s="219">
        <f>'Pt 1 Summary of Data'!N21</f>
        <v>11246178.07</v>
      </c>
      <c r="X26" s="211">
        <f>SUM(U26:W26)</f>
        <v>31805673.07</v>
      </c>
      <c r="Y26" s="218">
        <v>9890093</v>
      </c>
      <c r="Z26" s="209">
        <v>7776313</v>
      </c>
      <c r="AA26" s="219">
        <f>'Pt 1 Summary of Data'!P21</f>
        <v>6696570.3399999999</v>
      </c>
      <c r="AB26" s="211">
        <f>SUM(Y26:AA26)</f>
        <v>24362976.34</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24186</v>
      </c>
      <c r="V27" s="209">
        <v>83262</v>
      </c>
      <c r="W27" s="219">
        <f>'Pt 1 Summary of Data'!N35</f>
        <v>499572.46278280608</v>
      </c>
      <c r="X27" s="211">
        <f>SUM(U27:W27)</f>
        <v>607020.46278280602</v>
      </c>
      <c r="Y27" s="218">
        <v>18881</v>
      </c>
      <c r="Z27" s="209">
        <v>60698</v>
      </c>
      <c r="AA27" s="219">
        <f>'Pt 1 Summary of Data'!P35</f>
        <v>253950.63828132238</v>
      </c>
      <c r="AB27" s="211">
        <f>SUM(Y27:AA27)</f>
        <v>333529.63828132238</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9868158</v>
      </c>
      <c r="V28" s="219">
        <f t="shared" si="0"/>
        <v>10583889</v>
      </c>
      <c r="W28" s="219">
        <f t="shared" si="0"/>
        <v>10746605.607217195</v>
      </c>
      <c r="X28" s="79">
        <f>X$26-X$27</f>
        <v>31198652.607217193</v>
      </c>
      <c r="Y28" s="78">
        <f t="shared" si="0"/>
        <v>9871212</v>
      </c>
      <c r="Z28" s="219">
        <f t="shared" si="0"/>
        <v>7715615</v>
      </c>
      <c r="AA28" s="219">
        <f t="shared" si="0"/>
        <v>6442619.7017186778</v>
      </c>
      <c r="AB28" s="79">
        <f>AB$26-AB$27</f>
        <v>24029446.701718677</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9574</v>
      </c>
      <c r="V30" s="224">
        <v>10738</v>
      </c>
      <c r="W30" s="228">
        <f>'Pt 1 Summary of Data'!N49</f>
        <v>11370.583333333334</v>
      </c>
      <c r="X30" s="226">
        <f>SUM(U30:W30)</f>
        <v>31682.583333333336</v>
      </c>
      <c r="Y30" s="227">
        <v>9601</v>
      </c>
      <c r="Z30" s="224">
        <v>7353</v>
      </c>
      <c r="AA30" s="228">
        <f>'Pt 1 Summary of Data'!P49</f>
        <v>6145.75</v>
      </c>
      <c r="AB30" s="226">
        <f>SUM(Y30:AA30)</f>
        <v>23099.75</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0.61814925461778125</v>
      </c>
      <c r="Y33" s="237"/>
      <c r="Z33" s="238"/>
      <c r="AA33" s="238"/>
      <c r="AB33" s="361">
        <f>IF(AB30&lt;1000,"Not Required to Calculate",AB23/AB28)</f>
        <v>0.50297147207772408</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80" zoomScaleNormal="80" workbookViewId="0">
      <selection activeCell="B8" sqref="B8"/>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3" t="s">
        <v>127</v>
      </c>
    </row>
    <row r="8" spans="2:3" ht="15.75" customHeight="1" x14ac:dyDescent="0.25">
      <c r="B8" s="243" t="str">
        <f>'Cover Page'!C8</f>
        <v>Standard Insurance Company</v>
      </c>
      <c r="C8" s="288"/>
    </row>
    <row r="9" spans="2:3" ht="15.75" customHeight="1" x14ac:dyDescent="0.25">
      <c r="B9" s="32" t="s">
        <v>90</v>
      </c>
      <c r="C9" s="288"/>
    </row>
    <row r="10" spans="2:3" ht="15.75" customHeight="1" x14ac:dyDescent="0.25">
      <c r="B10" s="243" t="str">
        <f>'Cover Page'!C9</f>
        <v>n/a</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80" zoomScaleNormal="80" workbookViewId="0"/>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2"/>
    </row>
    <row r="8" spans="2:4" ht="15.75" customHeight="1" x14ac:dyDescent="0.25">
      <c r="B8" s="243" t="str">
        <f>'Cover Page'!C8</f>
        <v>Standard Insurance Company</v>
      </c>
    </row>
    <row r="9" spans="2:4" ht="15.75" customHeight="1" x14ac:dyDescent="0.25">
      <c r="B9" s="32" t="s">
        <v>90</v>
      </c>
    </row>
    <row r="10" spans="2:4" ht="15.75" customHeight="1" x14ac:dyDescent="0.25">
      <c r="B10" s="243" t="str">
        <f>'Cover Page'!C9</f>
        <v>n/a</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2025-07-31T19:37:10Z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ff208c1a-cba6-424e-933f-c20b9e6f331e_Enabled">
    <vt:lpwstr>true</vt:lpwstr>
  </property>
  <property fmtid="{D5CDD505-2E9C-101B-9397-08002B2CF9AE}" pid="6" name="MSIP_Label_ff208c1a-cba6-424e-933f-c20b9e6f331e_SetDate">
    <vt:lpwstr>2024-05-29T14:36:31Z</vt:lpwstr>
  </property>
  <property fmtid="{D5CDD505-2E9C-101B-9397-08002B2CF9AE}" pid="7" name="MSIP_Label_ff208c1a-cba6-424e-933f-c20b9e6f331e_Method">
    <vt:lpwstr>Standard</vt:lpwstr>
  </property>
  <property fmtid="{D5CDD505-2E9C-101B-9397-08002B2CF9AE}" pid="8" name="MSIP_Label_ff208c1a-cba6-424e-933f-c20b9e6f331e_Name">
    <vt:lpwstr>Non PII</vt:lpwstr>
  </property>
  <property fmtid="{D5CDD505-2E9C-101B-9397-08002B2CF9AE}" pid="9" name="MSIP_Label_ff208c1a-cba6-424e-933f-c20b9e6f331e_SiteId">
    <vt:lpwstr>7f17b26a-7110-46ab-a570-fbc53306129f</vt:lpwstr>
  </property>
  <property fmtid="{D5CDD505-2E9C-101B-9397-08002B2CF9AE}" pid="10" name="MSIP_Label_ff208c1a-cba6-424e-933f-c20b9e6f331e_ActionId">
    <vt:lpwstr>3f628a0b-b7d2-44c4-b060-c3c84b938ff8</vt:lpwstr>
  </property>
  <property fmtid="{D5CDD505-2E9C-101B-9397-08002B2CF9AE}" pid="11" name="MSIP_Label_ff208c1a-cba6-424e-933f-c20b9e6f331e_ContentBits">
    <vt:lpwstr>0</vt:lpwstr>
  </property>
</Properties>
</file>