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0C68EFA8-D935-4FE0-AC9C-722E2A1D2103}" xr6:coauthVersionLast="47" xr6:coauthVersionMax="47" xr10:uidLastSave="{00000000-0000-0000-0000-000000000000}"/>
  <bookViews>
    <workbookView xWindow="3000" yWindow="120" windowWidth="21765" windowHeight="139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<sst xmlns="http://schemas.openxmlformats.org/spreadsheetml/2006/main" count="303" uniqueCount="167">
  <si>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</si>
  <si>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</si>
  <si>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</si>
  <si>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</si>
  <si>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</si>
  <si>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</si>
  <si>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</si>
  <si>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</si>
  <si>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</si>
  <si>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</si>
  <si>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</si>
  <si>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</si>
  <si>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</si>
  <si>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</si>
  <si>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</si>
  <si>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</si>
  <si>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</si>
  <si>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</si>
  <si>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</si>
  <si>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</si>
  <si>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</si>
  <si>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</si>
  <si>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</si>
  <si>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</si>
  <si>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</si>
  <si>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</si>
  <si>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</si>
  <si>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</si>
  <si>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</si>
  <si>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</si>
  <si>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</si>
  <si>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</si>
  <si>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</si>
  <si>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</si>
  <si>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</si>
  <si>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</si>
  <si>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</si>
  <si>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</si>
  <si>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</si>
  <si>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</si>
  <si>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</si>
  <si>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</si>
  <si>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</si>
  <si>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</si>
  <si>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</si>
  <si>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</si>
  <si>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</si>
  <si>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</si>
  <si>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</si>
  <si>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</si>
  <si>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</si>
  <si>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</si>
  <si>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</si>
  <si>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</si>
  <si>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</si>
  <si>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</si>
  <si>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</si>
  <si>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</si>
  <si>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</si>
  <si>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</si>
  <si>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</si>
  <si>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</si>
  <si>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</si>
  <si>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</si>
  <si>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</si>
  <si>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</si>
  <si>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</si>
  <si>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</si>
  <si>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</si>
  <si>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</si>
  <si>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</si>
  <si>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</si>
  <si>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</si>
  <si>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</si>
  <si>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</si>
  <si>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</si>
  <si>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</si>
  <si>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</si>
  <si>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</si>
  <si>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</si>
  <si>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</si>
  <si>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</si>
  <si>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</si>
  <si>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</si>
  <si>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</si>
  <si>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</si>
  <si>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</si>
  <si>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</si>
  <si>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</si>
  <si>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</si>
  <si>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</si>
  <si>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</si>
  <si>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</si>
  <si>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</si>
  <si>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</si>
  <si>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</si>
  <si>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</si>
  <si>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</si>
  <si>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</si>
  <si>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</si>
  <si>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</si>
  <si>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</si>
  <si>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</si>
  <si>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</si>
  <si>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</si>
  <si>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</si>
  <si>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</si>
  <si>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</si>
  <si>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</si>
  <si>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</si>
  <si>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</si>
  <si>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</si>
  <si>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</si>
  <si>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</si>
  <si>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</si>
  <si>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</si>
  <si>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</si>
  <si>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</si>
  <si>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</si>
  <si>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</si>
  <si>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</si>
  <si>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</si>
  <si>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</si>
  <si>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</si>
  <si>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</si>
  <si>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</si>
  <si>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</si>
  <si>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</si>
  <si>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</si>
  <si>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</si>
  <si>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</si>
  <si>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</si>
  <si>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</si>
  <si>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</si>
  <si>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</si>
  <si>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</si>
  <si>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</si>
  <si>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</si>
  <si>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</si>
  <si>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</si>
  <si>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</si>
  <si>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</si>
  <si>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</si>
  <si>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</si>
  <si>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</si>
  <si>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</si>
  <si>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</si>
  <si>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</si>
  <si>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</si>
  <si>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</si>
  <si>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</si>
  <si>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</si>
  <si>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</si>
  <si>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</si>
  <si>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</si>
  <si>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</si>
  <si>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</si>
  <si>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</si>
  <si>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</si>
  <si>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</si>
  <si>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</si>
  <si>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SIC</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</si>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</sst>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2" sqref="B2"/>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11"/>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F27" zoomScale="80" zoomScaleNormal="80" workbookViewId="0">
      <selection activeCell="O43" sqref="O43"/>
    </sheetView>
  </sheetViews>
  <sheetFormatPr defaultColWidth="9.28515625" defaultRowHeight="15" x14ac:dyDescent="0.2"/>
  <cols>
    <col min="1" max="1" width="1.7109375" style="37" customWidth="1"/>
    <col min="2" max="2" width="5" style="25" customWidth="1"/>
    <col min="3" max="3" width="19.7109375" style="25" customWidth="1"/>
    <col min="4" max="4" width="84.140625" style="25" bestFit="1"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0</v>
      </c>
      <c r="E6" s="317"/>
      <c r="F6" s="318"/>
      <c r="G6" s="25"/>
      <c r="H6" s="48">
        <f>'Cover Page'!C10</f>
        <v>0</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SIC</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f>'Cover Page'!C9</f>
        <v>0</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2"/>
      <c r="F14" s="303"/>
      <c r="G14" s="303" t="s">
        <v>33</v>
      </c>
      <c r="H14" s="303"/>
      <c r="I14" s="303"/>
      <c r="J14" s="303"/>
      <c r="K14" s="302"/>
      <c r="L14" s="303"/>
      <c r="M14" s="303" t="s">
        <v>33</v>
      </c>
      <c r="N14" s="303"/>
      <c r="O14" s="303"/>
      <c r="P14" s="315"/>
    </row>
    <row r="15" spans="1:16" ht="13.7"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9"/>
      <c r="C18" s="296"/>
      <c r="D18" s="301"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2"/>
      <c r="E20" s="70"/>
      <c r="F20" s="71"/>
      <c r="G20" s="72"/>
      <c r="H20" s="73"/>
      <c r="I20" s="74"/>
      <c r="J20" s="72"/>
      <c r="K20" s="70"/>
      <c r="L20" s="71"/>
      <c r="M20" s="74"/>
      <c r="N20" s="73"/>
      <c r="O20" s="70"/>
      <c r="P20" s="71"/>
    </row>
    <row r="21" spans="2:16"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9603246.5300000366</v>
      </c>
      <c r="N21" s="78">
        <f>'Pt 2 Premium and Claims'!N22+'Pt 2 Premium and Claims'!N23-'Pt 2 Premium and Claims'!N24-'Pt 2 Premium and Claims'!N25</f>
        <v>9892343.6100000367</v>
      </c>
      <c r="O21" s="77">
        <f>'Pt 2 Premium and Claims'!O22+'Pt 2 Premium and Claims'!O23-'Pt 2 Premium and Claims'!O24-'Pt 2 Premium and Claims'!O25</f>
        <v>9375458.1499999948</v>
      </c>
      <c r="P21" s="78">
        <f>'Pt 2 Premium and Claims'!P22+'Pt 2 Premium and Claims'!P23-'Pt 2 Premium and Claims'!P24-'Pt 2 Premium and Claims'!P25</f>
        <v>9890092.9999999944</v>
      </c>
    </row>
    <row r="22" spans="2:16" s="37" customFormat="1" x14ac:dyDescent="0.2">
      <c r="B22" s="80"/>
      <c r="C22" s="81"/>
      <c r="D22" s="394"/>
      <c r="E22" s="82"/>
      <c r="F22" s="83"/>
      <c r="G22" s="84"/>
      <c r="H22" s="85"/>
      <c r="I22" s="82"/>
      <c r="J22" s="86"/>
      <c r="K22" s="82"/>
      <c r="L22" s="83"/>
      <c r="M22" s="82"/>
      <c r="N22" s="85"/>
      <c r="O22" s="82"/>
      <c r="P22" s="83"/>
    </row>
    <row r="23" spans="2:16" s="37" customFormat="1" x14ac:dyDescent="0.2">
      <c r="B23" s="68" t="s">
        <v>1</v>
      </c>
      <c r="C23" s="69" t="s">
        <v>6</v>
      </c>
      <c r="D23" s="395"/>
      <c r="E23" s="74"/>
      <c r="F23" s="87"/>
      <c r="G23" s="72"/>
      <c r="H23" s="88"/>
      <c r="I23" s="74"/>
      <c r="J23" s="89"/>
      <c r="K23" s="74"/>
      <c r="L23" s="87"/>
      <c r="M23" s="74"/>
      <c r="N23" s="88"/>
      <c r="O23" s="74"/>
      <c r="P23" s="87"/>
    </row>
    <row r="24" spans="2:16"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5899882.0399999954</v>
      </c>
      <c r="N24" s="78">
        <f>'Pt 2 Premium and Claims'!N51</f>
        <v>5868349.7031446816</v>
      </c>
      <c r="O24" s="77">
        <f>'Pt 2 Premium and Claims'!O51</f>
        <v>6951542.6100000003</v>
      </c>
      <c r="P24" s="78">
        <f>'Pt 2 Premium and Claims'!P51</f>
        <v>6895233.2830084544</v>
      </c>
    </row>
    <row r="25" spans="2:16" s="37" customFormat="1" x14ac:dyDescent="0.2">
      <c r="B25" s="92"/>
      <c r="C25" s="93"/>
      <c r="D25" s="394"/>
      <c r="E25" s="82"/>
      <c r="F25" s="83"/>
      <c r="G25" s="84"/>
      <c r="H25" s="85"/>
      <c r="I25" s="82"/>
      <c r="J25" s="86"/>
      <c r="K25" s="82"/>
      <c r="L25" s="83"/>
      <c r="M25" s="82"/>
      <c r="N25" s="85"/>
      <c r="O25" s="82"/>
      <c r="P25" s="83"/>
    </row>
    <row r="26" spans="2:16" x14ac:dyDescent="0.2">
      <c r="B26" s="68" t="s">
        <v>2</v>
      </c>
      <c r="C26" s="69" t="s">
        <v>46</v>
      </c>
      <c r="D26" s="392"/>
      <c r="E26" s="74"/>
      <c r="F26" s="87"/>
      <c r="G26" s="72"/>
      <c r="H26" s="88"/>
      <c r="I26" s="74"/>
      <c r="J26" s="89"/>
      <c r="K26" s="74"/>
      <c r="L26" s="87"/>
      <c r="M26" s="74"/>
      <c r="N26" s="88"/>
      <c r="O26" s="74"/>
      <c r="P26" s="87"/>
    </row>
    <row r="27" spans="2:16" s="37" customFormat="1" ht="30" x14ac:dyDescent="0.2">
      <c r="B27" s="90"/>
      <c r="C27" s="94">
        <v>3.1</v>
      </c>
      <c r="D27" s="393" t="s">
        <v>134</v>
      </c>
      <c r="E27" s="74"/>
      <c r="F27" s="87"/>
      <c r="G27" s="72"/>
      <c r="H27" s="88"/>
      <c r="I27" s="74"/>
      <c r="J27" s="89"/>
      <c r="K27" s="74"/>
      <c r="L27" s="87"/>
      <c r="M27" s="74"/>
      <c r="N27" s="88"/>
      <c r="O27" s="74"/>
      <c r="P27" s="87"/>
    </row>
    <row r="28" spans="2:16" s="37" customFormat="1" x14ac:dyDescent="0.2">
      <c r="B28" s="90"/>
      <c r="C28" s="94"/>
      <c r="D28" s="393" t="s">
        <v>58</v>
      </c>
      <c r="E28" s="95"/>
      <c r="F28" s="96"/>
      <c r="G28" s="97"/>
      <c r="H28" s="98"/>
      <c r="I28" s="99"/>
      <c r="J28" s="100"/>
      <c r="K28" s="99"/>
      <c r="L28" s="101"/>
      <c r="M28" s="99"/>
      <c r="N28" s="98"/>
      <c r="O28" s="99"/>
      <c r="P28" s="101"/>
    </row>
    <row r="29" spans="2:16" s="37" customFormat="1" ht="30" x14ac:dyDescent="0.2">
      <c r="B29" s="90"/>
      <c r="C29" s="94"/>
      <c r="D29" s="393" t="s">
        <v>67</v>
      </c>
      <c r="E29" s="99"/>
      <c r="F29" s="101"/>
      <c r="G29" s="97"/>
      <c r="H29" s="98"/>
      <c r="I29" s="99"/>
      <c r="J29" s="100"/>
      <c r="K29" s="99"/>
      <c r="L29" s="101"/>
      <c r="M29" s="99"/>
      <c r="N29" s="98"/>
      <c r="O29" s="99"/>
      <c r="P29" s="101"/>
    </row>
    <row r="30" spans="2:16" ht="45" x14ac:dyDescent="0.2">
      <c r="B30" s="75"/>
      <c r="C30" s="94">
        <v>3.2</v>
      </c>
      <c r="D30" s="393" t="s">
        <v>135</v>
      </c>
      <c r="E30" s="74"/>
      <c r="F30" s="87"/>
      <c r="G30" s="72"/>
      <c r="H30" s="88"/>
      <c r="I30" s="74"/>
      <c r="J30" s="89"/>
      <c r="K30" s="74"/>
      <c r="L30" s="87"/>
      <c r="M30" s="74"/>
      <c r="N30" s="88"/>
      <c r="O30" s="74"/>
      <c r="P30" s="87"/>
    </row>
    <row r="31" spans="2:16" x14ac:dyDescent="0.2">
      <c r="B31" s="75"/>
      <c r="C31" s="94"/>
      <c r="D31" s="391" t="s">
        <v>42</v>
      </c>
      <c r="E31" s="102"/>
      <c r="F31" s="101"/>
      <c r="G31" s="97"/>
      <c r="H31" s="98"/>
      <c r="I31" s="99"/>
      <c r="J31" s="100"/>
      <c r="K31" s="102"/>
      <c r="L31" s="101"/>
      <c r="M31" s="99"/>
      <c r="N31" s="98"/>
      <c r="O31" s="99"/>
      <c r="P31" s="101"/>
    </row>
    <row r="32" spans="2:16" x14ac:dyDescent="0.2">
      <c r="B32" s="75"/>
      <c r="C32" s="94"/>
      <c r="D32" s="391" t="s">
        <v>104</v>
      </c>
      <c r="E32" s="99"/>
      <c r="F32" s="101"/>
      <c r="G32" s="97"/>
      <c r="H32" s="98"/>
      <c r="I32" s="99"/>
      <c r="J32" s="100"/>
      <c r="K32" s="99"/>
      <c r="L32" s="101"/>
      <c r="M32" s="99">
        <v>225676</v>
      </c>
      <c r="N32" s="98">
        <v>225676</v>
      </c>
      <c r="O32" s="99">
        <v>220323</v>
      </c>
      <c r="P32" s="101">
        <v>220323</v>
      </c>
    </row>
    <row r="33" spans="2:16" x14ac:dyDescent="0.2">
      <c r="B33" s="75"/>
      <c r="C33" s="94"/>
      <c r="D33" s="391" t="s">
        <v>103</v>
      </c>
      <c r="E33" s="99"/>
      <c r="F33" s="101"/>
      <c r="G33" s="97"/>
      <c r="H33" s="98"/>
      <c r="I33" s="99"/>
      <c r="J33" s="100"/>
      <c r="K33" s="99"/>
      <c r="L33" s="101"/>
      <c r="M33" s="99"/>
      <c r="N33" s="98"/>
      <c r="O33" s="99"/>
      <c r="P33" s="101"/>
    </row>
    <row r="34" spans="2:16" x14ac:dyDescent="0.2">
      <c r="B34" s="75"/>
      <c r="C34" s="94">
        <v>3.3</v>
      </c>
      <c r="D34" s="391" t="s">
        <v>21</v>
      </c>
      <c r="E34" s="102"/>
      <c r="F34" s="101"/>
      <c r="G34" s="97"/>
      <c r="H34" s="98"/>
      <c r="I34" s="99"/>
      <c r="J34" s="100"/>
      <c r="K34" s="102"/>
      <c r="L34" s="101"/>
      <c r="M34" s="99"/>
      <c r="N34" s="98"/>
      <c r="O34" s="99"/>
      <c r="P34" s="101"/>
    </row>
    <row r="35" spans="2:16" x14ac:dyDescent="0.2">
      <c r="B35" s="75"/>
      <c r="C35" s="94">
        <v>3.4</v>
      </c>
      <c r="D35" s="391"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0</v>
      </c>
      <c r="L35" s="104">
        <f t="shared" si="0"/>
        <v>0</v>
      </c>
      <c r="M35" s="103">
        <f t="shared" si="0"/>
        <v>225676</v>
      </c>
      <c r="N35" s="104">
        <f t="shared" si="0"/>
        <v>225676</v>
      </c>
      <c r="O35" s="103">
        <f t="shared" si="0"/>
        <v>220323</v>
      </c>
      <c r="P35" s="104">
        <f t="shared" si="0"/>
        <v>220323</v>
      </c>
    </row>
    <row r="36" spans="2:16" s="37" customFormat="1" x14ac:dyDescent="0.2">
      <c r="B36" s="92"/>
      <c r="C36" s="93"/>
      <c r="D36" s="394"/>
      <c r="E36" s="82"/>
      <c r="F36" s="83"/>
      <c r="G36" s="84"/>
      <c r="H36" s="85"/>
      <c r="I36" s="82"/>
      <c r="J36" s="86"/>
      <c r="K36" s="82"/>
      <c r="L36" s="83"/>
      <c r="M36" s="82"/>
      <c r="N36" s="85"/>
      <c r="O36" s="82"/>
      <c r="P36" s="83"/>
    </row>
    <row r="37" spans="2:16" x14ac:dyDescent="0.2">
      <c r="B37" s="105" t="s">
        <v>3</v>
      </c>
      <c r="C37" s="106" t="s">
        <v>47</v>
      </c>
      <c r="D37" s="396"/>
      <c r="E37" s="74"/>
      <c r="F37" s="87"/>
      <c r="G37" s="72"/>
      <c r="H37" s="88"/>
      <c r="I37" s="74"/>
      <c r="J37" s="89"/>
      <c r="K37" s="74"/>
      <c r="L37" s="87"/>
      <c r="M37" s="74"/>
      <c r="N37" s="88"/>
      <c r="O37" s="74"/>
      <c r="P37" s="87"/>
    </row>
    <row r="38" spans="2:16" x14ac:dyDescent="0.2">
      <c r="B38" s="107"/>
      <c r="C38" s="94">
        <v>4.0999999999999996</v>
      </c>
      <c r="D38" s="391" t="s">
        <v>18</v>
      </c>
      <c r="E38" s="99"/>
      <c r="F38" s="101"/>
      <c r="G38" s="97"/>
      <c r="H38" s="101"/>
      <c r="I38" s="99"/>
      <c r="J38" s="101"/>
      <c r="K38" s="99"/>
      <c r="L38" s="101"/>
      <c r="M38" s="99"/>
      <c r="N38" s="101"/>
      <c r="O38" s="99"/>
      <c r="P38" s="101"/>
    </row>
    <row r="39" spans="2:16" x14ac:dyDescent="0.2">
      <c r="B39" s="107"/>
      <c r="C39" s="94">
        <v>4.2</v>
      </c>
      <c r="D39" s="391" t="s">
        <v>19</v>
      </c>
      <c r="E39" s="99"/>
      <c r="F39" s="101"/>
      <c r="G39" s="97"/>
      <c r="H39" s="101"/>
      <c r="I39" s="99"/>
      <c r="J39" s="101"/>
      <c r="K39" s="99"/>
      <c r="L39" s="101"/>
      <c r="M39" s="99">
        <v>778739.74999999988</v>
      </c>
      <c r="N39" s="101">
        <v>802183.00818374334</v>
      </c>
      <c r="O39" s="99">
        <v>537032.56000000006</v>
      </c>
      <c r="P39" s="101">
        <v>566511.1909681001</v>
      </c>
    </row>
    <row r="40" spans="2:16" x14ac:dyDescent="0.2">
      <c r="B40" s="107"/>
      <c r="C40" s="94">
        <v>4.3</v>
      </c>
      <c r="D40" s="391" t="s">
        <v>22</v>
      </c>
      <c r="E40" s="74"/>
      <c r="F40" s="87"/>
      <c r="G40" s="72"/>
      <c r="H40" s="87"/>
      <c r="I40" s="74"/>
      <c r="J40" s="87"/>
      <c r="K40" s="74"/>
      <c r="L40" s="87"/>
      <c r="M40" s="74"/>
      <c r="N40" s="87"/>
      <c r="O40" s="74"/>
      <c r="P40" s="87"/>
    </row>
    <row r="41" spans="2:16" ht="17.25" customHeight="1" x14ac:dyDescent="0.2">
      <c r="B41" s="107"/>
      <c r="C41" s="94"/>
      <c r="D41" s="393" t="s">
        <v>122</v>
      </c>
      <c r="E41" s="102"/>
      <c r="F41" s="101"/>
      <c r="G41" s="399"/>
      <c r="H41" s="101"/>
      <c r="I41" s="102"/>
      <c r="J41" s="101"/>
      <c r="K41" s="102"/>
      <c r="L41" s="101"/>
      <c r="M41" s="102"/>
      <c r="N41" s="101"/>
      <c r="O41" s="102"/>
      <c r="P41" s="101"/>
    </row>
    <row r="42" spans="2:16" ht="30" x14ac:dyDescent="0.2">
      <c r="B42" s="107"/>
      <c r="C42" s="108"/>
      <c r="D42" s="393" t="s">
        <v>123</v>
      </c>
      <c r="E42" s="102"/>
      <c r="F42" s="101"/>
      <c r="G42" s="399"/>
      <c r="H42" s="101"/>
      <c r="I42" s="102"/>
      <c r="J42" s="101"/>
      <c r="K42" s="102"/>
      <c r="L42" s="101"/>
      <c r="M42" s="102"/>
      <c r="N42" s="101"/>
      <c r="O42" s="102"/>
      <c r="P42" s="101"/>
    </row>
    <row r="43" spans="2:16" x14ac:dyDescent="0.2">
      <c r="B43" s="107"/>
      <c r="C43" s="94">
        <v>4.4000000000000004</v>
      </c>
      <c r="D43" s="391" t="s">
        <v>20</v>
      </c>
      <c r="E43" s="102"/>
      <c r="F43" s="401"/>
      <c r="G43" s="399"/>
      <c r="H43" s="97"/>
      <c r="I43" s="102"/>
      <c r="J43" s="97"/>
      <c r="K43" s="102"/>
      <c r="L43" s="97"/>
      <c r="M43" s="102">
        <v>2025408</v>
      </c>
      <c r="N43" s="97">
        <v>2025408</v>
      </c>
      <c r="O43" s="102">
        <v>1808707</v>
      </c>
      <c r="P43" s="401">
        <v>1808707</v>
      </c>
    </row>
    <row r="44" spans="2:16"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2804147.75</v>
      </c>
      <c r="N44" s="104">
        <f t="shared" si="1"/>
        <v>2827591.0081837433</v>
      </c>
      <c r="O44" s="103">
        <f t="shared" si="1"/>
        <v>2345739.56</v>
      </c>
      <c r="P44" s="104">
        <f t="shared" si="1"/>
        <v>2375218.1909681</v>
      </c>
    </row>
    <row r="45" spans="2:16" s="37" customFormat="1" x14ac:dyDescent="0.2">
      <c r="B45" s="109"/>
      <c r="C45" s="110"/>
      <c r="D45" s="397"/>
      <c r="E45" s="74"/>
      <c r="F45" s="87"/>
      <c r="G45" s="72"/>
      <c r="H45" s="88"/>
      <c r="I45" s="74"/>
      <c r="J45" s="89"/>
      <c r="K45" s="74"/>
      <c r="L45" s="87"/>
      <c r="M45" s="74"/>
      <c r="N45" s="88"/>
      <c r="O45" s="74"/>
      <c r="P45" s="87"/>
    </row>
    <row r="46" spans="2:16" x14ac:dyDescent="0.2">
      <c r="B46" s="105" t="s">
        <v>4</v>
      </c>
      <c r="C46" s="111" t="s">
        <v>48</v>
      </c>
      <c r="D46" s="398"/>
      <c r="E46" s="74"/>
      <c r="F46" s="87"/>
      <c r="G46" s="72"/>
      <c r="H46" s="88"/>
      <c r="I46" s="74"/>
      <c r="J46" s="89"/>
      <c r="K46" s="74"/>
      <c r="L46" s="87"/>
      <c r="M46" s="74"/>
      <c r="N46" s="88"/>
      <c r="O46" s="74"/>
      <c r="P46" s="87"/>
    </row>
    <row r="47" spans="2:16" s="37" customFormat="1" x14ac:dyDescent="0.2">
      <c r="B47" s="90"/>
      <c r="C47" s="94">
        <v>5.0999999999999996</v>
      </c>
      <c r="D47" s="391" t="s">
        <v>5</v>
      </c>
      <c r="E47" s="112"/>
      <c r="F47" s="402"/>
      <c r="G47" s="113"/>
      <c r="H47" s="113"/>
      <c r="I47" s="112"/>
      <c r="J47" s="113"/>
      <c r="K47" s="112"/>
      <c r="L47" s="113"/>
      <c r="M47" s="112">
        <v>9644</v>
      </c>
      <c r="N47" s="112">
        <v>9644</v>
      </c>
      <c r="O47" s="112">
        <v>10093</v>
      </c>
      <c r="P47" s="112">
        <v>10093</v>
      </c>
    </row>
    <row r="48" spans="2:16" s="37" customFormat="1" x14ac:dyDescent="0.2">
      <c r="B48" s="90"/>
      <c r="C48" s="94">
        <v>5.2</v>
      </c>
      <c r="D48" s="391" t="s">
        <v>27</v>
      </c>
      <c r="E48" s="112"/>
      <c r="F48" s="402"/>
      <c r="G48" s="113"/>
      <c r="H48" s="113"/>
      <c r="I48" s="112"/>
      <c r="J48" s="113"/>
      <c r="K48" s="112"/>
      <c r="L48" s="113"/>
      <c r="M48" s="112">
        <v>114886</v>
      </c>
      <c r="N48" s="112">
        <v>114886</v>
      </c>
      <c r="O48" s="112">
        <v>115213</v>
      </c>
      <c r="P48" s="112">
        <v>115213</v>
      </c>
    </row>
    <row r="49" spans="2:16" s="37" customFormat="1" ht="15.75" thickBot="1" x14ac:dyDescent="0.25">
      <c r="B49" s="90"/>
      <c r="C49" s="94">
        <v>5.3</v>
      </c>
      <c r="D49" s="391" t="s">
        <v>23</v>
      </c>
      <c r="E49" s="114">
        <f>E48/12</f>
        <v>0</v>
      </c>
      <c r="F49" s="115">
        <f t="shared" ref="F49:P49" si="2">F48/12</f>
        <v>0</v>
      </c>
      <c r="G49" s="400">
        <f t="shared" si="2"/>
        <v>0</v>
      </c>
      <c r="H49" s="115">
        <f>H48/12</f>
        <v>0</v>
      </c>
      <c r="I49" s="114">
        <f t="shared" si="2"/>
        <v>0</v>
      </c>
      <c r="J49" s="115">
        <f t="shared" si="2"/>
        <v>0</v>
      </c>
      <c r="K49" s="114">
        <f t="shared" si="2"/>
        <v>0</v>
      </c>
      <c r="L49" s="115">
        <f t="shared" si="2"/>
        <v>0</v>
      </c>
      <c r="M49" s="114">
        <f>M48/12</f>
        <v>9573.8333333333339</v>
      </c>
      <c r="N49" s="115">
        <f>N48/12</f>
        <v>9573.8333333333339</v>
      </c>
      <c r="O49" s="114">
        <f t="shared" si="2"/>
        <v>9601.0833333333339</v>
      </c>
      <c r="P49" s="115">
        <f t="shared" si="2"/>
        <v>9601.0833333333339</v>
      </c>
    </row>
    <row r="50" spans="2:16" ht="45" customHeight="1" x14ac:dyDescent="0.2">
      <c r="B50" s="116"/>
      <c r="C50" s="117"/>
      <c r="D50" s="118"/>
      <c r="E50" s="316" t="str">
        <f>"Grand Total as of "&amp;""&amp;TEXT(E$18,"MM/DD/YYYY")&amp;" for ALL markets in col. 1-12."</f>
        <v>Grand Total as of 12/31/2022 for ALL markets in col. 1-12.</v>
      </c>
      <c r="F50" s="119"/>
      <c r="G50" s="119"/>
      <c r="H50" s="119"/>
      <c r="I50" s="119"/>
      <c r="J50" s="119"/>
      <c r="K50" s="120"/>
      <c r="L50" s="119"/>
      <c r="M50" s="119"/>
      <c r="N50" s="119"/>
      <c r="O50" s="119"/>
      <c r="P50" s="121"/>
    </row>
    <row r="51" spans="2:16" ht="13.5" customHeight="1" x14ac:dyDescent="0.2">
      <c r="B51" s="122"/>
      <c r="C51" s="123"/>
      <c r="D51" s="124"/>
      <c r="E51" s="372"/>
      <c r="F51" s="125"/>
      <c r="G51" s="125"/>
      <c r="H51" s="125"/>
      <c r="I51" s="125"/>
      <c r="J51" s="125"/>
      <c r="K51" s="126"/>
      <c r="L51" s="125"/>
      <c r="M51" s="125"/>
      <c r="N51" s="125"/>
      <c r="O51" s="125"/>
      <c r="P51" s="127"/>
    </row>
    <row r="52" spans="2:16" x14ac:dyDescent="0.2">
      <c r="B52" s="128" t="s">
        <v>56</v>
      </c>
      <c r="C52" s="129" t="s">
        <v>53</v>
      </c>
      <c r="D52" s="130"/>
      <c r="E52" s="131"/>
      <c r="F52" s="132"/>
      <c r="G52" s="132"/>
      <c r="H52" s="132"/>
      <c r="I52" s="132"/>
      <c r="J52" s="132"/>
      <c r="K52" s="126"/>
      <c r="L52" s="132"/>
      <c r="M52" s="132"/>
      <c r="N52" s="132"/>
      <c r="O52" s="132"/>
      <c r="P52" s="133"/>
    </row>
    <row r="53" spans="2:16" ht="15.75" thickBot="1" x14ac:dyDescent="0.25">
      <c r="B53" s="134" t="s">
        <v>57</v>
      </c>
      <c r="C53" s="135" t="s">
        <v>129</v>
      </c>
      <c r="D53" s="136"/>
      <c r="E53" s="137"/>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5" priority="89" stopIfTrue="1" operator="lessThan">
      <formula>0</formula>
    </cfRule>
  </conditionalFormatting>
  <conditionalFormatting sqref="K28:K29 K31:K34 M28:M29 M31:M34 O28:O29 O31:O34">
    <cfRule type="cellIs" dxfId="94" priority="58" stopIfTrue="1" operator="lessThan">
      <formula>0</formula>
    </cfRule>
  </conditionalFormatting>
  <conditionalFormatting sqref="G35:H35">
    <cfRule type="cellIs" dxfId="93" priority="30" stopIfTrue="1" operator="lessThan">
      <formula>0</formula>
    </cfRule>
  </conditionalFormatting>
  <conditionalFormatting sqref="I35:J35">
    <cfRule type="cellIs" dxfId="92" priority="29" stopIfTrue="1" operator="lessThan">
      <formula>0</formula>
    </cfRule>
  </conditionalFormatting>
  <conditionalFormatting sqref="K35:L35">
    <cfRule type="cellIs" dxfId="91" priority="28" stopIfTrue="1" operator="lessThan">
      <formula>0</formula>
    </cfRule>
  </conditionalFormatting>
  <conditionalFormatting sqref="M35:N35">
    <cfRule type="cellIs" dxfId="90" priority="27" stopIfTrue="1" operator="lessThan">
      <formula>0</formula>
    </cfRule>
  </conditionalFormatting>
  <conditionalFormatting sqref="O35:P35">
    <cfRule type="cellIs" dxfId="89" priority="26" stopIfTrue="1" operator="lessThan">
      <formula>0</formula>
    </cfRule>
  </conditionalFormatting>
  <conditionalFormatting sqref="G38:G39 I38:I39 K38:K39 M38:M39 O38:O39">
    <cfRule type="cellIs" dxfId="88" priority="25" stopIfTrue="1" operator="lessThan">
      <formula>0</formula>
    </cfRule>
  </conditionalFormatting>
  <conditionalFormatting sqref="F43">
    <cfRule type="cellIs" dxfId="87" priority="24" stopIfTrue="1" operator="lessThan">
      <formula>0</formula>
    </cfRule>
  </conditionalFormatting>
  <conditionalFormatting sqref="E43">
    <cfRule type="cellIs" dxfId="86" priority="22" stopIfTrue="1" operator="lessThan">
      <formula>0</formula>
    </cfRule>
  </conditionalFormatting>
  <conditionalFormatting sqref="H43 J43 L43 N43">
    <cfRule type="cellIs" dxfId="85" priority="20" stopIfTrue="1" operator="lessThan">
      <formula>0</formula>
    </cfRule>
  </conditionalFormatting>
  <conditionalFormatting sqref="G43 I43 K43 M43 O43">
    <cfRule type="cellIs" dxfId="84" priority="19" stopIfTrue="1" operator="lessThan">
      <formula>0</formula>
    </cfRule>
  </conditionalFormatting>
  <conditionalFormatting sqref="G41:G42 I41:I42 K41:K42 M41:M42 O41:O42">
    <cfRule type="cellIs" dxfId="83" priority="18" stopIfTrue="1" operator="lessThan">
      <formula>0</formula>
    </cfRule>
  </conditionalFormatting>
  <conditionalFormatting sqref="G47:L48">
    <cfRule type="cellIs" dxfId="82" priority="17" stopIfTrue="1" operator="lessThan">
      <formula>0</formula>
    </cfRule>
  </conditionalFormatting>
  <conditionalFormatting sqref="F44">
    <cfRule type="cellIs" dxfId="81" priority="16" stopIfTrue="1" operator="lessThan">
      <formula>0</formula>
    </cfRule>
  </conditionalFormatting>
  <conditionalFormatting sqref="G44">
    <cfRule type="cellIs" dxfId="80" priority="15" stopIfTrue="1" operator="lessThan">
      <formula>0</formula>
    </cfRule>
  </conditionalFormatting>
  <conditionalFormatting sqref="H44">
    <cfRule type="cellIs" dxfId="79" priority="14" stopIfTrue="1" operator="lessThan">
      <formula>0</formula>
    </cfRule>
  </conditionalFormatting>
  <conditionalFormatting sqref="I44">
    <cfRule type="cellIs" dxfId="78" priority="13" stopIfTrue="1" operator="lessThan">
      <formula>0</formula>
    </cfRule>
  </conditionalFormatting>
  <conditionalFormatting sqref="J44">
    <cfRule type="cellIs" dxfId="77" priority="12" stopIfTrue="1" operator="lessThan">
      <formula>0</formula>
    </cfRule>
  </conditionalFormatting>
  <conditionalFormatting sqref="K44">
    <cfRule type="cellIs" dxfId="76" priority="11" stopIfTrue="1" operator="lessThan">
      <formula>0</formula>
    </cfRule>
  </conditionalFormatting>
  <conditionalFormatting sqref="L44">
    <cfRule type="cellIs" dxfId="75" priority="10" stopIfTrue="1" operator="lessThan">
      <formula>0</formula>
    </cfRule>
  </conditionalFormatting>
  <conditionalFormatting sqref="M44">
    <cfRule type="cellIs" dxfId="74" priority="9" stopIfTrue="1" operator="lessThan">
      <formula>0</formula>
    </cfRule>
  </conditionalFormatting>
  <conditionalFormatting sqref="N44">
    <cfRule type="cellIs" dxfId="73" priority="8" stopIfTrue="1" operator="lessThan">
      <formula>0</formula>
    </cfRule>
  </conditionalFormatting>
  <conditionalFormatting sqref="O44">
    <cfRule type="cellIs" dxfId="72" priority="7" stopIfTrue="1" operator="lessThan">
      <formula>0</formula>
    </cfRule>
  </conditionalFormatting>
  <conditionalFormatting sqref="P44">
    <cfRule type="cellIs" dxfId="71" priority="6" stopIfTrue="1" operator="lessThan">
      <formula>0</formula>
    </cfRule>
  </conditionalFormatting>
  <conditionalFormatting sqref="P43">
    <cfRule type="cellIs" dxfId="70" priority="5" stopIfTrue="1" operator="lessThan">
      <formula>0</formula>
    </cfRule>
  </conditionalFormatting>
  <conditionalFormatting sqref="M47:M48">
    <cfRule type="cellIs" dxfId="69" priority="4" stopIfTrue="1" operator="lessThan">
      <formula>0</formula>
    </cfRule>
  </conditionalFormatting>
  <conditionalFormatting sqref="O47:O48">
    <cfRule type="cellIs" dxfId="68" priority="3" stopIfTrue="1" operator="lessThan">
      <formula>0</formula>
    </cfRule>
  </conditionalFormatting>
  <conditionalFormatting sqref="N47:N48">
    <cfRule type="cellIs" dxfId="67" priority="2" stopIfTrue="1" operator="lessThan">
      <formula>0</formula>
    </cfRule>
  </conditionalFormatting>
  <conditionalFormatting sqref="P47: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8" zoomScale="50" zoomScaleNormal="5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3"/>
      <c r="D6" s="386">
        <f>'Cover Page'!C7</f>
        <v>0</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8"/>
      <c r="C8" s="363"/>
      <c r="D8" s="364" t="str">
        <f>'Cover Page'!C8</f>
        <v>SIC</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8"/>
      <c r="C10" s="363"/>
      <c r="D10" s="365">
        <f>'Cover Page'!C9</f>
        <v>0</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8"/>
      <c r="C12" s="363"/>
      <c r="D12" s="365" t="str">
        <f>'Cover Page'!C6</f>
        <v>2022</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4"/>
      <c r="E21" s="150"/>
      <c r="F21" s="151"/>
      <c r="G21" s="150"/>
      <c r="H21" s="152"/>
      <c r="I21" s="150"/>
      <c r="J21" s="151"/>
      <c r="K21" s="150"/>
      <c r="L21" s="151"/>
      <c r="M21" s="150"/>
      <c r="N21" s="152"/>
      <c r="O21" s="150"/>
      <c r="P21" s="151"/>
    </row>
    <row r="22" spans="1:16" s="25" customFormat="1" x14ac:dyDescent="0.2">
      <c r="A22" s="37"/>
      <c r="B22" s="75"/>
      <c r="C22" s="76">
        <v>1.1000000000000001</v>
      </c>
      <c r="D22" s="391" t="s">
        <v>15</v>
      </c>
      <c r="E22" s="410"/>
      <c r="F22" s="154"/>
      <c r="G22" s="153"/>
      <c r="H22" s="154"/>
      <c r="I22" s="153"/>
      <c r="J22" s="154"/>
      <c r="K22" s="153"/>
      <c r="L22" s="154"/>
      <c r="M22" s="153">
        <v>9599756.2000000365</v>
      </c>
      <c r="N22" s="154">
        <v>9892343.6100000367</v>
      </c>
      <c r="O22" s="153">
        <v>9348786.0599999949</v>
      </c>
      <c r="P22" s="154">
        <v>9890092.9999999944</v>
      </c>
    </row>
    <row r="23" spans="1:16" s="25" customFormat="1" x14ac:dyDescent="0.2">
      <c r="A23" s="37"/>
      <c r="B23" s="75"/>
      <c r="C23" s="76">
        <v>1.2</v>
      </c>
      <c r="D23" s="391" t="s">
        <v>16</v>
      </c>
      <c r="E23" s="153"/>
      <c r="F23" s="154"/>
      <c r="G23" s="153"/>
      <c r="H23" s="154"/>
      <c r="I23" s="153"/>
      <c r="J23" s="154"/>
      <c r="K23" s="153"/>
      <c r="L23" s="154"/>
      <c r="M23" s="153">
        <v>116883.36999999998</v>
      </c>
      <c r="N23" s="154"/>
      <c r="O23" s="153">
        <v>43195.4</v>
      </c>
      <c r="P23" s="154"/>
    </row>
    <row r="24" spans="1:16" s="25" customFormat="1" x14ac:dyDescent="0.2">
      <c r="A24" s="37"/>
      <c r="B24" s="75"/>
      <c r="C24" s="76">
        <v>1.3</v>
      </c>
      <c r="D24" s="391" t="s">
        <v>34</v>
      </c>
      <c r="E24" s="153"/>
      <c r="F24" s="154"/>
      <c r="G24" s="153"/>
      <c r="H24" s="154"/>
      <c r="I24" s="153"/>
      <c r="J24" s="154"/>
      <c r="K24" s="153"/>
      <c r="L24" s="154"/>
      <c r="M24" s="153">
        <v>113393.03999999996</v>
      </c>
      <c r="N24" s="154"/>
      <c r="O24" s="153">
        <v>16523.309999999998</v>
      </c>
      <c r="P24" s="154"/>
    </row>
    <row r="25" spans="1:16" s="25" customFormat="1" x14ac:dyDescent="0.2">
      <c r="A25" s="37"/>
      <c r="B25" s="75"/>
      <c r="C25" s="76">
        <v>1.4</v>
      </c>
      <c r="D25" s="391" t="s">
        <v>17</v>
      </c>
      <c r="E25" s="153"/>
      <c r="F25" s="154"/>
      <c r="G25" s="153"/>
      <c r="H25" s="154"/>
      <c r="I25" s="153"/>
      <c r="J25" s="154"/>
      <c r="K25" s="153"/>
      <c r="L25" s="154"/>
      <c r="M25" s="153"/>
      <c r="N25" s="154"/>
      <c r="O25" s="153"/>
      <c r="P25" s="154"/>
    </row>
    <row r="26" spans="1:16" s="25" customFormat="1" x14ac:dyDescent="0.2">
      <c r="A26" s="37"/>
      <c r="B26" s="155"/>
      <c r="C26" s="156"/>
      <c r="D26" s="405"/>
      <c r="E26" s="157"/>
      <c r="F26" s="158"/>
      <c r="G26" s="157"/>
      <c r="H26" s="159"/>
      <c r="I26" s="157"/>
      <c r="J26" s="158"/>
      <c r="K26" s="157"/>
      <c r="L26" s="158"/>
      <c r="M26" s="157"/>
      <c r="N26" s="159"/>
      <c r="O26" s="157"/>
      <c r="P26" s="158"/>
    </row>
    <row r="27" spans="1:16" s="25" customFormat="1" x14ac:dyDescent="0.2">
      <c r="A27" s="37"/>
      <c r="B27" s="75" t="s">
        <v>1</v>
      </c>
      <c r="C27" s="111" t="s">
        <v>65</v>
      </c>
      <c r="D27" s="406"/>
      <c r="E27" s="160"/>
      <c r="F27" s="161"/>
      <c r="G27" s="160"/>
      <c r="H27" s="162"/>
      <c r="I27" s="160"/>
      <c r="J27" s="161"/>
      <c r="K27" s="160"/>
      <c r="L27" s="161"/>
      <c r="M27" s="160"/>
      <c r="N27" s="162"/>
      <c r="O27" s="160"/>
      <c r="P27" s="161"/>
    </row>
    <row r="28" spans="1:16" s="25" customFormat="1" x14ac:dyDescent="0.2">
      <c r="A28" s="37"/>
      <c r="B28" s="75"/>
      <c r="C28" s="76">
        <v>2.1</v>
      </c>
      <c r="D28" s="391" t="s">
        <v>39</v>
      </c>
      <c r="E28" s="160"/>
      <c r="F28" s="161"/>
      <c r="G28" s="160"/>
      <c r="H28" s="162"/>
      <c r="I28" s="160"/>
      <c r="J28" s="161"/>
      <c r="K28" s="160"/>
      <c r="L28" s="161"/>
      <c r="M28" s="160"/>
      <c r="N28" s="162"/>
      <c r="O28" s="160"/>
      <c r="P28" s="161"/>
    </row>
    <row r="29" spans="1:16" s="25" customFormat="1" x14ac:dyDescent="0.2">
      <c r="A29" s="37"/>
      <c r="B29" s="75"/>
      <c r="C29" s="76"/>
      <c r="D29" s="391" t="s">
        <v>55</v>
      </c>
      <c r="E29" s="153"/>
      <c r="F29" s="163"/>
      <c r="G29" s="153"/>
      <c r="H29" s="163"/>
      <c r="I29" s="153"/>
      <c r="J29" s="163"/>
      <c r="K29" s="153"/>
      <c r="L29" s="163"/>
      <c r="M29" s="153">
        <v>6025737.4199999962</v>
      </c>
      <c r="N29" s="163"/>
      <c r="O29" s="153">
        <v>6881923.96</v>
      </c>
      <c r="P29" s="163"/>
    </row>
    <row r="30" spans="1:16" s="25" customFormat="1" ht="28.5" customHeight="1" x14ac:dyDescent="0.2">
      <c r="A30" s="37"/>
      <c r="B30" s="75"/>
      <c r="C30" s="76"/>
      <c r="D30" s="393" t="s">
        <v>54</v>
      </c>
      <c r="E30" s="164"/>
      <c r="F30" s="154"/>
      <c r="G30" s="164"/>
      <c r="H30" s="154"/>
      <c r="I30" s="164"/>
      <c r="J30" s="154"/>
      <c r="K30" s="164"/>
      <c r="L30" s="154"/>
      <c r="M30" s="164"/>
      <c r="N30" s="154">
        <v>5823547.2299999986</v>
      </c>
      <c r="O30" s="164"/>
      <c r="P30" s="154">
        <v>6848323.5899999999</v>
      </c>
    </row>
    <row r="31" spans="1:16" s="37" customFormat="1" x14ac:dyDescent="0.2">
      <c r="B31" s="90"/>
      <c r="C31" s="76">
        <v>2.2000000000000002</v>
      </c>
      <c r="D31" s="391" t="s">
        <v>35</v>
      </c>
      <c r="E31" s="160"/>
      <c r="F31" s="161"/>
      <c r="G31" s="160"/>
      <c r="H31" s="162"/>
      <c r="I31" s="160"/>
      <c r="J31" s="161"/>
      <c r="K31" s="160"/>
      <c r="L31" s="161"/>
      <c r="M31" s="160"/>
      <c r="N31" s="162"/>
      <c r="O31" s="160"/>
      <c r="P31" s="161"/>
    </row>
    <row r="32" spans="1:16" s="37" customFormat="1" ht="30" x14ac:dyDescent="0.2">
      <c r="B32" s="90"/>
      <c r="C32" s="76"/>
      <c r="D32" s="393" t="s">
        <v>51</v>
      </c>
      <c r="E32" s="153"/>
      <c r="F32" s="163"/>
      <c r="G32" s="153"/>
      <c r="H32" s="165"/>
      <c r="I32" s="153"/>
      <c r="J32" s="163"/>
      <c r="K32" s="153"/>
      <c r="L32" s="163"/>
      <c r="M32" s="153"/>
      <c r="N32" s="165"/>
      <c r="O32" s="153"/>
      <c r="P32" s="163"/>
    </row>
    <row r="33" spans="1:16" s="37" customFormat="1" ht="30" x14ac:dyDescent="0.2">
      <c r="B33" s="90"/>
      <c r="C33" s="76"/>
      <c r="D33" s="393" t="s">
        <v>44</v>
      </c>
      <c r="E33" s="164"/>
      <c r="F33" s="154"/>
      <c r="G33" s="164"/>
      <c r="H33" s="166"/>
      <c r="I33" s="164"/>
      <c r="J33" s="154"/>
      <c r="K33" s="164"/>
      <c r="L33" s="154"/>
      <c r="M33" s="164"/>
      <c r="N33" s="166"/>
      <c r="O33" s="164"/>
      <c r="P33" s="154"/>
    </row>
    <row r="34" spans="1:16" s="25" customFormat="1" x14ac:dyDescent="0.2">
      <c r="A34" s="37"/>
      <c r="B34" s="75"/>
      <c r="C34" s="76">
        <v>2.2999999999999998</v>
      </c>
      <c r="D34" s="391" t="s">
        <v>28</v>
      </c>
      <c r="E34" s="153"/>
      <c r="F34" s="163"/>
      <c r="G34" s="153"/>
      <c r="H34" s="165"/>
      <c r="I34" s="153"/>
      <c r="J34" s="163"/>
      <c r="K34" s="153"/>
      <c r="L34" s="163"/>
      <c r="M34" s="153"/>
      <c r="N34" s="165"/>
      <c r="O34" s="153"/>
      <c r="P34" s="163"/>
    </row>
    <row r="35" spans="1:16" s="37" customFormat="1" x14ac:dyDescent="0.2">
      <c r="B35" s="90"/>
      <c r="C35" s="76">
        <v>2.4</v>
      </c>
      <c r="D35" s="391" t="s">
        <v>36</v>
      </c>
      <c r="E35" s="160"/>
      <c r="F35" s="161"/>
      <c r="G35" s="160"/>
      <c r="H35" s="162"/>
      <c r="I35" s="160"/>
      <c r="J35" s="161"/>
      <c r="K35" s="160"/>
      <c r="L35" s="161"/>
      <c r="M35" s="160"/>
      <c r="N35" s="162"/>
      <c r="O35" s="160"/>
      <c r="P35" s="161"/>
    </row>
    <row r="36" spans="1:16" s="37" customFormat="1" ht="30" x14ac:dyDescent="0.2">
      <c r="B36" s="90"/>
      <c r="C36" s="76"/>
      <c r="D36" s="393" t="s">
        <v>52</v>
      </c>
      <c r="E36" s="153"/>
      <c r="F36" s="163"/>
      <c r="G36" s="153"/>
      <c r="H36" s="165"/>
      <c r="I36" s="153"/>
      <c r="J36" s="163"/>
      <c r="K36" s="153"/>
      <c r="L36" s="163"/>
      <c r="M36" s="153">
        <v>447125.18999999971</v>
      </c>
      <c r="N36" s="165"/>
      <c r="O36" s="153">
        <v>468155.07999999996</v>
      </c>
      <c r="P36" s="163"/>
    </row>
    <row r="37" spans="1:16" s="37" customFormat="1" ht="30" x14ac:dyDescent="0.2">
      <c r="B37" s="90"/>
      <c r="C37" s="76"/>
      <c r="D37" s="393" t="s">
        <v>43</v>
      </c>
      <c r="E37" s="164"/>
      <c r="F37" s="154"/>
      <c r="G37" s="164"/>
      <c r="H37" s="166"/>
      <c r="I37" s="164"/>
      <c r="J37" s="154"/>
      <c r="K37" s="164"/>
      <c r="L37" s="154"/>
      <c r="M37" s="164"/>
      <c r="N37" s="166">
        <v>44802.473144682634</v>
      </c>
      <c r="O37" s="164"/>
      <c r="P37" s="154">
        <v>46909.693008454211</v>
      </c>
    </row>
    <row r="38" spans="1:16" s="25" customFormat="1" x14ac:dyDescent="0.2">
      <c r="A38" s="37"/>
      <c r="B38" s="75"/>
      <c r="C38" s="76">
        <v>2.5</v>
      </c>
      <c r="D38" s="391" t="s">
        <v>29</v>
      </c>
      <c r="E38" s="153"/>
      <c r="F38" s="163"/>
      <c r="G38" s="153"/>
      <c r="H38" s="165"/>
      <c r="I38" s="153"/>
      <c r="J38" s="163"/>
      <c r="K38" s="153"/>
      <c r="L38" s="163"/>
      <c r="M38" s="153">
        <v>572980.56999999983</v>
      </c>
      <c r="N38" s="165"/>
      <c r="O38" s="153">
        <v>413186.43</v>
      </c>
      <c r="P38" s="163"/>
    </row>
    <row r="39" spans="1:16" s="25" customFormat="1" x14ac:dyDescent="0.2">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2">
      <c r="A40" s="37"/>
      <c r="B40" s="75"/>
      <c r="C40" s="76"/>
      <c r="D40" s="393" t="s">
        <v>112</v>
      </c>
      <c r="E40" s="153"/>
      <c r="F40" s="163"/>
      <c r="G40" s="153"/>
      <c r="H40" s="165"/>
      <c r="I40" s="153"/>
      <c r="J40" s="163"/>
      <c r="K40" s="153"/>
      <c r="L40" s="163"/>
      <c r="M40" s="153"/>
      <c r="N40" s="165"/>
      <c r="O40" s="153">
        <v>14650</v>
      </c>
      <c r="P40" s="163"/>
    </row>
    <row r="41" spans="1:16" s="25" customFormat="1" ht="27.95" customHeight="1" x14ac:dyDescent="0.2">
      <c r="A41" s="37"/>
      <c r="B41" s="75"/>
      <c r="C41" s="76"/>
      <c r="D41" s="393" t="s">
        <v>113</v>
      </c>
      <c r="E41" s="164"/>
      <c r="F41" s="154"/>
      <c r="G41" s="164"/>
      <c r="H41" s="166"/>
      <c r="I41" s="164"/>
      <c r="J41" s="154"/>
      <c r="K41" s="164"/>
      <c r="L41" s="154"/>
      <c r="M41" s="164"/>
      <c r="N41" s="166"/>
      <c r="O41" s="164"/>
      <c r="P41" s="154"/>
    </row>
    <row r="42" spans="1:16" s="25" customFormat="1" x14ac:dyDescent="0.2">
      <c r="A42" s="37"/>
      <c r="B42" s="75"/>
      <c r="C42" s="76">
        <v>2.7</v>
      </c>
      <c r="D42" s="391" t="s">
        <v>37</v>
      </c>
      <c r="E42" s="160"/>
      <c r="F42" s="161"/>
      <c r="G42" s="160"/>
      <c r="H42" s="162"/>
      <c r="I42" s="160"/>
      <c r="J42" s="161"/>
      <c r="K42" s="160"/>
      <c r="L42" s="161"/>
      <c r="M42" s="160"/>
      <c r="N42" s="162"/>
      <c r="O42" s="160"/>
      <c r="P42" s="161"/>
    </row>
    <row r="43" spans="1:16" s="25" customFormat="1" x14ac:dyDescent="0.2">
      <c r="A43" s="37"/>
      <c r="B43" s="75"/>
      <c r="C43" s="76"/>
      <c r="D43" s="393" t="s">
        <v>114</v>
      </c>
      <c r="E43" s="153"/>
      <c r="F43" s="163"/>
      <c r="G43" s="153"/>
      <c r="H43" s="165"/>
      <c r="I43" s="153"/>
      <c r="J43" s="163"/>
      <c r="K43" s="153"/>
      <c r="L43" s="163"/>
      <c r="M43" s="153"/>
      <c r="N43" s="165"/>
      <c r="O43" s="153"/>
      <c r="P43" s="163"/>
    </row>
    <row r="44" spans="1:16" s="37" customFormat="1" ht="30" x14ac:dyDescent="0.2">
      <c r="B44" s="90"/>
      <c r="C44" s="76"/>
      <c r="D44" s="393" t="s">
        <v>115</v>
      </c>
      <c r="E44" s="164"/>
      <c r="F44" s="154"/>
      <c r="G44" s="164"/>
      <c r="H44" s="166"/>
      <c r="I44" s="164"/>
      <c r="J44" s="154"/>
      <c r="K44" s="164"/>
      <c r="L44" s="154"/>
      <c r="M44" s="164"/>
      <c r="N44" s="166"/>
      <c r="O44" s="164"/>
      <c r="P44" s="154"/>
    </row>
    <row r="45" spans="1:16" s="25" customFormat="1" x14ac:dyDescent="0.2">
      <c r="A45" s="37"/>
      <c r="B45" s="75"/>
      <c r="C45" s="167" t="s">
        <v>116</v>
      </c>
      <c r="D45" s="391" t="s">
        <v>30</v>
      </c>
      <c r="E45" s="153"/>
      <c r="F45" s="168"/>
      <c r="G45" s="153"/>
      <c r="H45" s="169"/>
      <c r="I45" s="153"/>
      <c r="J45" s="168"/>
      <c r="K45" s="153"/>
      <c r="L45" s="168"/>
      <c r="M45" s="153"/>
      <c r="N45" s="169"/>
      <c r="O45" s="153"/>
      <c r="P45" s="168"/>
    </row>
    <row r="46" spans="1:16" s="25" customFormat="1" x14ac:dyDescent="0.2">
      <c r="A46" s="37"/>
      <c r="B46" s="75"/>
      <c r="C46" s="76">
        <v>2.9</v>
      </c>
      <c r="D46" s="391" t="s">
        <v>100</v>
      </c>
      <c r="E46" s="160"/>
      <c r="F46" s="170"/>
      <c r="G46" s="160"/>
      <c r="H46" s="171"/>
      <c r="I46" s="160"/>
      <c r="J46" s="170"/>
      <c r="K46" s="160"/>
      <c r="L46" s="170"/>
      <c r="M46" s="160"/>
      <c r="N46" s="171"/>
      <c r="O46" s="160"/>
      <c r="P46" s="170"/>
    </row>
    <row r="47" spans="1:16" s="25" customFormat="1" x14ac:dyDescent="0.2">
      <c r="A47" s="37"/>
      <c r="B47" s="75"/>
      <c r="C47" s="76"/>
      <c r="D47" s="393" t="s">
        <v>117</v>
      </c>
      <c r="E47" s="153"/>
      <c r="F47" s="172"/>
      <c r="G47" s="153"/>
      <c r="H47" s="173"/>
      <c r="I47" s="153"/>
      <c r="J47" s="172"/>
      <c r="K47" s="153"/>
      <c r="L47" s="172"/>
      <c r="M47" s="153"/>
      <c r="N47" s="173"/>
      <c r="O47" s="153"/>
      <c r="P47" s="172"/>
    </row>
    <row r="48" spans="1:16" s="25" customFormat="1" x14ac:dyDescent="0.2">
      <c r="A48" s="37"/>
      <c r="B48" s="75"/>
      <c r="C48" s="76"/>
      <c r="D48" s="391" t="s">
        <v>118</v>
      </c>
      <c r="E48" s="153"/>
      <c r="F48" s="172"/>
      <c r="G48" s="153"/>
      <c r="H48" s="173"/>
      <c r="I48" s="153"/>
      <c r="J48" s="172"/>
      <c r="K48" s="153"/>
      <c r="L48" s="172"/>
      <c r="M48" s="153"/>
      <c r="N48" s="173"/>
      <c r="O48" s="153"/>
      <c r="P48" s="172"/>
    </row>
    <row r="49" spans="1:16" s="25" customFormat="1" x14ac:dyDescent="0.2">
      <c r="A49" s="37"/>
      <c r="B49" s="75"/>
      <c r="C49" s="76"/>
      <c r="D49" s="391" t="s">
        <v>119</v>
      </c>
      <c r="E49" s="153"/>
      <c r="F49" s="168"/>
      <c r="G49" s="153"/>
      <c r="H49" s="169"/>
      <c r="I49" s="153"/>
      <c r="J49" s="168"/>
      <c r="K49" s="153"/>
      <c r="L49" s="168"/>
      <c r="M49" s="153"/>
      <c r="N49" s="169"/>
      <c r="O49" s="153"/>
      <c r="P49" s="168"/>
    </row>
    <row r="50" spans="1:16" s="37" customFormat="1" x14ac:dyDescent="0.2">
      <c r="B50" s="90"/>
      <c r="C50" s="174" t="s">
        <v>14</v>
      </c>
      <c r="D50" s="391" t="s">
        <v>26</v>
      </c>
      <c r="E50" s="153"/>
      <c r="F50" s="154"/>
      <c r="G50" s="153"/>
      <c r="H50" s="166"/>
      <c r="I50" s="153"/>
      <c r="J50" s="154"/>
      <c r="K50" s="153"/>
      <c r="L50" s="154"/>
      <c r="M50" s="153"/>
      <c r="N50" s="166"/>
      <c r="O50" s="153"/>
      <c r="P50" s="154"/>
    </row>
    <row r="51" spans="1:16" s="37" customFormat="1" x14ac:dyDescent="0.2">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5899882.0399999954</v>
      </c>
      <c r="N51" s="104">
        <f>N30+N33+N37+N41+N44+N47+N48+N50</f>
        <v>5868349.7031446816</v>
      </c>
      <c r="O51" s="103">
        <f>O29+O32-O34+O36-O38+O40+O43-O45+O47+O48-O49+O50</f>
        <v>6951542.6100000003</v>
      </c>
      <c r="P51" s="104">
        <f>P30+P33+P37+P41+P44+P47+P48+P50</f>
        <v>6895233.2830084544</v>
      </c>
    </row>
    <row r="52" spans="1:16" s="25" customFormat="1" ht="15.75" thickBot="1" x14ac:dyDescent="0.25">
      <c r="A52" s="37"/>
      <c r="B52" s="155"/>
      <c r="C52" s="123"/>
      <c r="D52" s="407"/>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26" zoomScale="50" zoomScaleNormal="50" workbookViewId="0">
      <selection activeCell="D27" sqref="D27"/>
    </sheetView>
  </sheetViews>
  <sheetFormatPr defaultRowHeight="15" x14ac:dyDescent="0.2"/>
  <cols>
    <col min="1" max="1" width="1.85546875" style="2" customWidth="1"/>
    <col min="2" max="2" width="69.855468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3" t="s">
        <v>125</v>
      </c>
    </row>
    <row r="7" spans="2:5" s="2" customFormat="1" ht="15.75" customHeight="1" x14ac:dyDescent="0.25">
      <c r="B7" s="42" t="s">
        <v>88</v>
      </c>
    </row>
    <row r="8" spans="2:5" s="2" customFormat="1" ht="15" customHeight="1" x14ac:dyDescent="0.2">
      <c r="B8" s="182" t="str">
        <f>'Cover Page'!C8</f>
        <v>SIC</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2022</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35.25" customHeight="1" x14ac:dyDescent="0.2">
      <c r="B18" s="187"/>
      <c r="C18" s="196"/>
      <c r="D18" s="332"/>
      <c r="E18" s="192"/>
    </row>
    <row r="19" spans="2:5" s="183" customFormat="1" ht="35.25" customHeight="1" x14ac:dyDescent="0.2">
      <c r="B19" s="187"/>
      <c r="C19" s="196"/>
      <c r="D19" s="332"/>
      <c r="E19" s="192"/>
    </row>
    <row r="20" spans="2:5" s="183" customFormat="1" ht="35.25" customHeight="1" x14ac:dyDescent="0.2">
      <c r="B20" s="187"/>
      <c r="C20" s="196"/>
      <c r="D20" s="332"/>
      <c r="E20" s="192"/>
    </row>
    <row r="21" spans="2:5" s="183" customFormat="1" ht="35.25" customHeight="1" x14ac:dyDescent="0.2">
      <c r="B21" s="187"/>
      <c r="C21" s="196"/>
      <c r="D21" s="332"/>
      <c r="E21" s="192"/>
    </row>
    <row r="22" spans="2:5" s="183" customFormat="1" ht="35.25" customHeight="1" x14ac:dyDescent="0.2">
      <c r="B22" s="187"/>
      <c r="C22" s="196"/>
      <c r="D22" s="332"/>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35.25" customHeight="1" x14ac:dyDescent="0.2">
      <c r="B26" s="187"/>
      <c r="C26" s="196"/>
      <c r="D26" s="332" t="s">
        <v>162</v>
      </c>
      <c r="E26" s="192"/>
    </row>
    <row r="27" spans="2:5" s="183" customFormat="1" ht="35.25" customHeight="1" x14ac:dyDescent="0.2">
      <c r="B27" s="187"/>
      <c r="C27" s="196"/>
      <c r="D27" s="332"/>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35.25" customHeight="1" x14ac:dyDescent="0.2">
      <c r="B33" s="187"/>
      <c r="C33" s="196"/>
      <c r="D33" s="332" t="s">
        <v>163</v>
      </c>
      <c r="E33" s="192"/>
    </row>
    <row r="34" spans="2:5" s="183" customFormat="1" ht="35.25" customHeight="1" x14ac:dyDescent="0.2">
      <c r="B34" s="187"/>
      <c r="C34" s="196"/>
      <c r="D34" s="332"/>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35.25" customHeight="1" x14ac:dyDescent="0.2">
      <c r="B40" s="187"/>
      <c r="C40" s="196"/>
      <c r="D40" s="332"/>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35.25" customHeight="1" x14ac:dyDescent="0.2">
      <c r="B47" s="187"/>
      <c r="C47" s="196"/>
      <c r="D47" s="332"/>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35.25" customHeight="1" x14ac:dyDescent="0.2">
      <c r="B55" s="187"/>
      <c r="C55" s="201"/>
      <c r="D55" s="332" t="s">
        <v>164</v>
      </c>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35.25" customHeight="1" x14ac:dyDescent="0.2">
      <c r="B62" s="187"/>
      <c r="C62" s="201"/>
      <c r="D62" s="332" t="s">
        <v>165</v>
      </c>
      <c r="E62" s="202"/>
    </row>
    <row r="63" spans="2:5" s="203" customFormat="1" ht="35.25" customHeight="1" x14ac:dyDescent="0.2">
      <c r="B63" s="187"/>
      <c r="C63" s="196"/>
      <c r="D63" s="332"/>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35.25" customHeight="1" x14ac:dyDescent="0.2">
      <c r="B69" s="187"/>
      <c r="C69" s="201"/>
      <c r="D69" s="332"/>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35.25" customHeight="1" x14ac:dyDescent="0.2">
      <c r="B76" s="187"/>
      <c r="C76" s="201"/>
      <c r="D76" s="332" t="s">
        <v>166</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I8" zoomScale="70" zoomScaleNormal="70" workbookViewId="0">
      <selection activeCell="W26" sqref="W26"/>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SIC</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c r="F21" s="246"/>
      <c r="G21" s="165"/>
      <c r="H21" s="163"/>
      <c r="I21" s="245"/>
      <c r="J21" s="246"/>
      <c r="K21" s="165"/>
      <c r="L21" s="163"/>
      <c r="M21" s="245"/>
      <c r="N21" s="246"/>
      <c r="O21" s="165"/>
      <c r="P21" s="163"/>
      <c r="Q21" s="245"/>
      <c r="R21" s="246"/>
      <c r="S21" s="165"/>
      <c r="T21" s="163"/>
      <c r="U21" s="245"/>
      <c r="V21" s="246"/>
      <c r="W21" s="165"/>
      <c r="X21" s="163"/>
      <c r="Y21" s="245"/>
      <c r="Z21" s="246"/>
      <c r="AA21" s="165"/>
      <c r="AB21" s="163"/>
    </row>
    <row r="22" spans="1:28" s="41" customFormat="1" ht="30" x14ac:dyDescent="0.2">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c r="R22" s="248"/>
      <c r="S22" s="249">
        <f>'Pt 1 Summary of Data'!L24</f>
        <v>0</v>
      </c>
      <c r="T22" s="250">
        <f>SUM(Q22:S22)</f>
        <v>0</v>
      </c>
      <c r="U22" s="248">
        <v>3194823</v>
      </c>
      <c r="V22" s="248">
        <v>3699412</v>
      </c>
      <c r="W22" s="249">
        <f>'Pt 1 Summary of Data'!N24</f>
        <v>5868349.7031446816</v>
      </c>
      <c r="X22" s="250">
        <f>SUM(U22:W22)</f>
        <v>12762584.703144681</v>
      </c>
      <c r="Y22" s="246">
        <v>8903403</v>
      </c>
      <c r="Z22" s="248">
        <v>10333579</v>
      </c>
      <c r="AA22" s="249">
        <f>'Pt 1 Summary of Data'!P24</f>
        <v>6895233.2830084544</v>
      </c>
      <c r="AB22" s="250">
        <f>SUM(Y22:AA22)</f>
        <v>26132215.283008456</v>
      </c>
    </row>
    <row r="23" spans="1:28" s="47" customFormat="1" x14ac:dyDescent="0.2">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0</v>
      </c>
      <c r="R23" s="251">
        <f>SUM(R$22:R$22)</f>
        <v>0</v>
      </c>
      <c r="S23" s="251">
        <f>SUM(S$22:S$22)</f>
        <v>0</v>
      </c>
      <c r="T23" s="250">
        <f>SUM(Q23:S23)</f>
        <v>0</v>
      </c>
      <c r="U23" s="251">
        <f>SUM(U$22:U$22)</f>
        <v>3194823</v>
      </c>
      <c r="V23" s="251">
        <f>SUM(V$22:V$22)</f>
        <v>3699412</v>
      </c>
      <c r="W23" s="251">
        <f>SUM(W$22:W$22)</f>
        <v>5868349.7031446816</v>
      </c>
      <c r="X23" s="250">
        <f>SUM(U23:W23)</f>
        <v>12762584.703144681</v>
      </c>
      <c r="Y23" s="412">
        <f>SUM(Y$22:Y$22)</f>
        <v>8903403</v>
      </c>
      <c r="Z23" s="251">
        <f>SUM(Z$22:Z$22)</f>
        <v>10333579</v>
      </c>
      <c r="AA23" s="251">
        <f>SUM(AA$22:AA$22)</f>
        <v>6895233.2830084544</v>
      </c>
      <c r="AB23" s="250">
        <f>SUM(Y23:AA23)</f>
        <v>26132215.283008456</v>
      </c>
    </row>
    <row r="24" spans="1:28" s="47" customFormat="1" x14ac:dyDescent="0.2">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c r="R26" s="248"/>
      <c r="S26" s="258">
        <f>'Pt 1 Summary of Data'!L21</f>
        <v>0</v>
      </c>
      <c r="T26" s="250">
        <f>SUM(Q26:S26)</f>
        <v>0</v>
      </c>
      <c r="U26" s="248">
        <v>6518050</v>
      </c>
      <c r="V26" s="248">
        <v>6503100</v>
      </c>
      <c r="W26" s="258">
        <f>'Pt 1 Summary of Data'!N21</f>
        <v>9892343.6100000367</v>
      </c>
      <c r="X26" s="250">
        <f>SUM(U26:W26)</f>
        <v>22913493.610000037</v>
      </c>
      <c r="Y26" s="248">
        <v>14446968</v>
      </c>
      <c r="Z26" s="248">
        <v>14645122</v>
      </c>
      <c r="AA26" s="258">
        <f>'Pt 1 Summary of Data'!P21</f>
        <v>9890092.9999999944</v>
      </c>
      <c r="AB26" s="250">
        <f>SUM(Y26:AA26)</f>
        <v>38982182.999999993</v>
      </c>
    </row>
    <row r="27" spans="1:28" s="41" customFormat="1" ht="30" x14ac:dyDescent="0.2">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c r="R27" s="248"/>
      <c r="S27" s="258">
        <f>'Pt 1 Summary of Data'!L35</f>
        <v>0</v>
      </c>
      <c r="T27" s="250">
        <f>SUM(Q27:S27)</f>
        <v>0</v>
      </c>
      <c r="U27" s="248">
        <v>153174</v>
      </c>
      <c r="V27" s="248">
        <v>152823</v>
      </c>
      <c r="W27" s="258">
        <f>'Pt 1 Summary of Data'!N35</f>
        <v>225676</v>
      </c>
      <c r="X27" s="250">
        <f>SUM(U27:W27)</f>
        <v>531673</v>
      </c>
      <c r="Y27" s="248">
        <v>339504</v>
      </c>
      <c r="Z27" s="248">
        <v>344160</v>
      </c>
      <c r="AA27" s="258">
        <f>'Pt 1 Summary of Data'!P35</f>
        <v>220323</v>
      </c>
      <c r="AB27" s="250">
        <f>SUM(Y27:AA27)</f>
        <v>903987</v>
      </c>
    </row>
    <row r="28" spans="1:28" s="47" customFormat="1" x14ac:dyDescent="0.2">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0</v>
      </c>
      <c r="R28" s="258">
        <f t="shared" si="0"/>
        <v>0</v>
      </c>
      <c r="S28" s="258">
        <f t="shared" si="0"/>
        <v>0</v>
      </c>
      <c r="T28" s="104">
        <f>T$26-T$27</f>
        <v>0</v>
      </c>
      <c r="U28" s="258">
        <f t="shared" si="0"/>
        <v>6364876</v>
      </c>
      <c r="V28" s="258">
        <f t="shared" si="0"/>
        <v>6350277</v>
      </c>
      <c r="W28" s="258">
        <f t="shared" si="0"/>
        <v>9666667.6100000367</v>
      </c>
      <c r="X28" s="104">
        <f>X$26-X$27</f>
        <v>22381820.610000037</v>
      </c>
      <c r="Y28" s="103">
        <f t="shared" si="0"/>
        <v>14107464</v>
      </c>
      <c r="Z28" s="258">
        <f t="shared" si="0"/>
        <v>14300962</v>
      </c>
      <c r="AA28" s="258">
        <f t="shared" si="0"/>
        <v>9669769.9999999944</v>
      </c>
      <c r="AB28" s="104">
        <f>AB$26-AB$27</f>
        <v>38078195.999999993</v>
      </c>
    </row>
    <row r="29" spans="1:28" s="47" customFormat="1" x14ac:dyDescent="0.2">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c r="R30" s="263"/>
      <c r="S30" s="264">
        <f>'Pt 1 Summary of Data'!L49</f>
        <v>0</v>
      </c>
      <c r="T30" s="265">
        <f>SUM(Q30:S30)</f>
        <v>0</v>
      </c>
      <c r="U30" s="266">
        <v>5964</v>
      </c>
      <c r="V30" s="263">
        <v>5951</v>
      </c>
      <c r="W30" s="267">
        <f>'Pt 1 Summary of Data'!N49</f>
        <v>9573.8333333333339</v>
      </c>
      <c r="X30" s="265">
        <f>SUM(U30:W30)</f>
        <v>21488.833333333336</v>
      </c>
      <c r="Y30" s="266">
        <v>14389</v>
      </c>
      <c r="Z30" s="263">
        <v>14272</v>
      </c>
      <c r="AA30" s="267">
        <f>'Pt 1 Summary of Data'!P49</f>
        <v>9601.0833333333339</v>
      </c>
      <c r="AB30" s="265">
        <f>SUM(Y30:AA30)</f>
        <v>38262.083333333336</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t="str">
        <f>IF(T30&lt;1000,"Not Required to Calculate",T23/T28)</f>
        <v>Not Required to Calculate</v>
      </c>
      <c r="U33" s="276"/>
      <c r="V33" s="277"/>
      <c r="W33" s="277"/>
      <c r="X33" s="278">
        <f>IF(X30&lt;1000,"Not Required to Calculate",X23/X28)</f>
        <v>0.57022102560514887</v>
      </c>
      <c r="Y33" s="276"/>
      <c r="Z33" s="277"/>
      <c r="AA33" s="277"/>
      <c r="AB33" s="413">
        <f>IF(AB30&lt;1000,"Not Required to Calculate",AB23/AB28)</f>
        <v>0.68627766092197384</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V26:V27">
    <cfRule type="cellIs" dxfId="3" priority="5" stopIfTrue="1" operator="lessThan">
      <formula>0</formula>
    </cfRule>
  </conditionalFormatting>
  <conditionalFormatting sqref="Z26:Z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90" t="s">
        <v>127</v>
      </c>
    </row>
    <row r="8" spans="2:3" s="2" customFormat="1" ht="15.75" customHeight="1" x14ac:dyDescent="0.25">
      <c r="B8" s="282" t="str">
        <f>'Cover Page'!C8</f>
        <v>SIC</v>
      </c>
      <c r="C8" s="334"/>
    </row>
    <row r="9" spans="2:3" s="2" customFormat="1" ht="15.75" customHeight="1" x14ac:dyDescent="0.25">
      <c r="B9" s="52" t="s">
        <v>90</v>
      </c>
      <c r="C9" s="334"/>
    </row>
    <row r="10" spans="2:3" s="2" customFormat="1" ht="15.75" customHeight="1" x14ac:dyDescent="0.25">
      <c r="B10" s="282">
        <f>'Cover Page'!C9</f>
        <v>0</v>
      </c>
      <c r="C10" s="334"/>
    </row>
    <row r="11" spans="2:3" s="2" customFormat="1" ht="15.75" x14ac:dyDescent="0.25">
      <c r="B11" s="52" t="s">
        <v>85</v>
      </c>
    </row>
    <row r="12" spans="2:3" s="2" customFormat="1" x14ac:dyDescent="0.2">
      <c r="B12" s="182" t="str">
        <f>'Cover Page'!C6</f>
        <v>2022</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356"/>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351"/>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89"/>
    </row>
    <row r="8" spans="2:4" ht="15.75" customHeight="1" x14ac:dyDescent="0.25">
      <c r="B8" s="282" t="str">
        <f>'Cover Page'!C8</f>
        <v>SIC</v>
      </c>
    </row>
    <row r="9" spans="2:4" ht="15.75" customHeight="1" x14ac:dyDescent="0.25">
      <c r="B9" s="52" t="s">
        <v>90</v>
      </c>
    </row>
    <row r="10" spans="2:4" ht="15.75" customHeight="1" x14ac:dyDescent="0.25">
      <c r="B10" s="282">
        <f>'Cover Page'!C9</f>
        <v>0</v>
      </c>
    </row>
    <row r="11" spans="2:4" ht="15.75" x14ac:dyDescent="0.25">
      <c r="B11" s="52" t="s">
        <v>85</v>
      </c>
    </row>
    <row r="12" spans="2:4" x14ac:dyDescent="0.2">
      <c r="B12" s="182" t="str">
        <f>'Cover Page'!C6</f>
        <v>2022</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2023-07-31T20:21:14Z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