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13_ncr:1_{79060319-6C39-48D5-B4E3-F47F30AF87F8}" xr6:coauthVersionLast="47" xr6:coauthVersionMax="47" xr10:uidLastSave="{00000000-0000-0000-0000-000000000000}"/>
  <bookViews>
    <workbookView xWindow="-110" yWindow="-110" windowWidth="19420" windowHeight="104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Attestation!$B$1:$E$30</definedName>
    <definedName name="_xlnm.Print_Area" localSheetId="0">'Cover Page'!$A$1:$C$36</definedName>
    <definedName name="_xlnm.Print_Area" localSheetId="1">'Pt 1 Summary of Data'!$B$1:$Q$60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4" l="1"/>
  <c r="Y21" i="10"/>
  <c r="Z21" i="10"/>
  <c r="U21" i="10"/>
  <c r="V21" i="10"/>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<sst xmlns="http://schemas.openxmlformats.org/spreadsheetml/2006/main" count="344" uniqueCount="204">
  <si>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</si>
  <si>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</si>
  <si>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</si>
  <si>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</si>
  <si>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</si>
  <si>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</si>
  <si>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</si>
  <si>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</si>
  <si>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</si>
  <si>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</si>
  <si>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</si>
  <si>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</si>
  <si>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</si>
  <si>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</si>
  <si>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</si>
  <si>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</si>
  <si>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</si>
  <si>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</si>
  <si>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</si>
  <si>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</si>
  <si>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</si>
  <si>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</si>
  <si>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</si>
  <si>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</si>
  <si>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</si>
  <si>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</si>
  <si>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</si>
  <si>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</si>
  <si>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</si>
  <si>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</si>
  <si>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</si>
  <si>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</si>
  <si>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</si>
  <si>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</si>
  <si>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</si>
  <si>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</si>
  <si>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</si>
  <si>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</si>
  <si>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</si>
  <si>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</si>
  <si>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</si>
  <si>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</si>
  <si>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</si>
  <si>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</si>
  <si>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</si>
  <si>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</si>
  <si>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</si>
  <si>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</si>
  <si>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</si>
  <si>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</si>
  <si>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</si>
  <si>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</si>
  <si>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</si>
  <si>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</si>
  <si>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</si>
  <si>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</si>
  <si>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</si>
  <si>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</si>
  <si>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</si>
  <si>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</si>
  <si>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</si>
  <si>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</si>
  <si>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</si>
  <si>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</si>
  <si>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</si>
  <si>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</si>
  <si>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</si>
  <si>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</si>
  <si>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</si>
  <si>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</si>
  <si>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</si>
  <si>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</si>
  <si>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</si>
  <si>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</si>
  <si>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</si>
  <si>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</si>
  <si>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</si>
  <si>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</si>
  <si>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</si>
  <si>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</si>
  <si>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</si>
  <si>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</si>
  <si>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</si>
  <si>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</si>
  <si>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</si>
  <si>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</si>
  <si>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</si>
  <si>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</si>
  <si>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</si>
  <si>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</si>
  <si>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</si>
  <si>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</si>
  <si>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</si>
  <si>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</si>
  <si>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</si>
  <si>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</si>
  <si>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</si>
  <si>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</si>
  <si>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</si>
  <si>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</si>
  <si>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</si>
  <si>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</si>
  <si>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</si>
  <si>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</si>
  <si>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</si>
  <si>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</si>
  <si>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</si>
  <si>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</si>
  <si>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</si>
  <si>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</si>
  <si>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</si>
  <si>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</si>
  <si>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</si>
  <si>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</si>
  <si>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</si>
  <si>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</si>
  <si>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</si>
  <si>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</si>
  <si>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</si>
  <si>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</si>
  <si>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</si>
  <si>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</si>
  <si>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</si>
  <si>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</si>
  <si>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</si>
  <si>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</si>
  <si>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</si>
  <si>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</si>
  <si>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</si>
  <si>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</si>
  <si>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</si>
  <si>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</si>
  <si>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</si>
  <si>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</si>
  <si>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</si>
  <si>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</si>
  <si>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</si>
  <si>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</si>
  <si>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</si>
  <si>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</si>
  <si>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</si>
  <si>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</si>
  <si>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</si>
  <si>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</si>
  <si>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</si>
  <si>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</si>
  <si>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</si>
  <si>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</si>
  <si>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</si>
  <si>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</si>
  <si>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</si>
  <si>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</si>
  <si>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</si>
  <si>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</si>
  <si>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</si>
  <si>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</si>
  <si>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</si>
  <si>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</si>
  <si>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</si>
  <si>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</si>
  <si>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</si>
  <si>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Metropolitan Life Insurance Company</t>
  </si>
  <si>
    <t>None</t>
  </si>
  <si>
    <t>No</t>
  </si>
  <si>
    <t>Line 2.1 - Claims Paid</t>
  </si>
  <si>
    <t>Line 2.2 - Direct Claim Liability</t>
  </si>
  <si>
    <t>Lines 2.4 through 2.10</t>
  </si>
  <si>
    <t>Claims paid on Lines 2.1a and 2.1b is the actual paid claims for the policies issued in California, in both the Small Group and Large Group columns.  There was no allocation used.</t>
  </si>
  <si>
    <t>The claim liability was allocated to the Individual, Small Group and Large Group columns, and to the Company's business in other states, in proportion to claims paid during 2023.</t>
  </si>
  <si>
    <t>These Lines are not applicable to the Company's business.</t>
  </si>
  <si>
    <t>Line 3.1a - Federal Income Taxes</t>
  </si>
  <si>
    <t>Line 3.1b - PPACA Section 9010 Fees</t>
  </si>
  <si>
    <t>Line 3.1b - Social Security Taxes</t>
  </si>
  <si>
    <t>Line 3.1b - Federal Unemployment Taxes</t>
  </si>
  <si>
    <t>Line 3.1b - Other Federal Taxes</t>
  </si>
  <si>
    <t>Federal income tax expense was allocated to the Individual, Small Group and Large Group columns, and to the Company's business in other states, in proportion to taxable income.</t>
  </si>
  <si>
    <t>Not applicable as there were no PPACA fees in 2023.</t>
  </si>
  <si>
    <t>Social Security tax expense was allocated to the Individual, Small Group and Large Group columns, and to the Company's business in other states, in proportion to adjusted member months.  Adjusted member months take into account the fact that Individuals and  Small Groups require more administrative effort per member than Large Groups.</t>
  </si>
  <si>
    <t>Federal Unemployment tax expense was allocated in the same manner as Social Security tax expense.</t>
  </si>
  <si>
    <t>Other Federal tax expense was allocated in the same manner as Social Security tax expense.</t>
  </si>
  <si>
    <t>Line 3.2a - State Income Tax</t>
  </si>
  <si>
    <t>Line 3.2a - Other State Taxes</t>
  </si>
  <si>
    <t>Line 3.2b - Premium Taxes</t>
  </si>
  <si>
    <t>The Company has no State Income Tax expense in California, as the Company pays premium tax in lieu of state income tax.</t>
  </si>
  <si>
    <t>Other State Tax expense was allocated in the same manner as Social Security tax expense.</t>
  </si>
  <si>
    <t>Premium Tax expense is based on the actual premium tax rate in California.  There was no allocation used.</t>
  </si>
  <si>
    <t>Line 3.2c - Community Benefit Expenditures</t>
  </si>
  <si>
    <t>None.</t>
  </si>
  <si>
    <t>Line 3.3 - Regulatory Licenses and Fees</t>
  </si>
  <si>
    <t>Regulatory expenses that are specific to California are included in this report, and expenses that are specific to other states are excluded.  California expenses were allocated to the Individual, Small Group and Large Group columns in proportion to premium revenue.  Expenses that are not specific to a state were allocated to the Individual, Small Group and Large Group columns, and to the Company's business in other states, in proportion to premium revenue.</t>
  </si>
  <si>
    <t>Direct Sales Salaries and Benefits expense was allocated in the same manner as Social Security tax expense.</t>
  </si>
  <si>
    <t>Line 4.1 - Direct Sales Salaries and Benefits</t>
  </si>
  <si>
    <t>Line 4.2 - Broker Commissions</t>
  </si>
  <si>
    <t>Broker Commission expense is the actual commissions paid for policies issued in California, in the Individual, Small Group and Large Group columns.  There was no allocation used.</t>
  </si>
  <si>
    <t>Line 4.3a - Sales and Use Tax</t>
  </si>
  <si>
    <t>Line 4.3b - Fines and Penalties of Regulatory Authorities</t>
  </si>
  <si>
    <t xml:space="preserve">Sales and Use Tax expense was allocated in the same manner as Social Security tax expense. </t>
  </si>
  <si>
    <t>Fines and Penalties were allocated to the Individual, Small Group and Large Group columns, and to the Company's business in other states, in proportion to premium revenue.</t>
  </si>
  <si>
    <t>Line 4.4 - Other General and Administrative Expenses</t>
  </si>
  <si>
    <t xml:space="preserve">Other General and Administrative expense was allocated in the same manner as Social Security tax expense. </t>
  </si>
  <si>
    <t>The Company had no deferred experience in the prior year or current year.</t>
  </si>
  <si>
    <t>The Company did not transfer any business to another entity during 2023.</t>
  </si>
  <si>
    <t>n/a</t>
  </si>
  <si>
    <t>Grand Total as of 12/31/2023 for ALL markets in col.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</si>
</sst>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75">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10" fillId="0" borderId="75" xfId="125" applyBorder="1" applyAlignment="1" applyProtection="1">
      <alignment horizontal="left" wrapText="1" indent="3"/>
      <protection locked="0"/>
    </xf>
    <xf numFmtId="0" fontId="4" fillId="0" borderId="78" xfId="0" applyFont="1" applyBorder="1" applyAlignment="1" applyProtection="1">
      <alignment wrapText="1"/>
      <protection locked="0"/>
    </xf>
    <xf numFmtId="0" fontId="10" fillId="0" borderId="80" xfId="125" applyBorder="1" applyAlignment="1" applyProtection="1">
      <alignment horizontal="left" wrapText="1" indent="3"/>
      <protection locked="0"/>
    </xf>
    <xf numFmtId="0" fontId="4" fillId="0" borderId="75" xfId="0" applyFont="1" applyBorder="1" applyAlignment="1" applyProtection="1">
      <alignment horizontal="left" wrapText="1" indent="3"/>
      <protection locked="0"/>
    </xf>
    <xf numFmtId="0" fontId="4" fillId="29" borderId="78" xfId="0" applyFont="1" applyFill="1" applyBorder="1"/>
    <xf numFmtId="0" fontId="4" fillId="29" borderId="60" xfId="0" applyFont="1" applyFill="1" applyBorder="1"/>
    <xf numFmtId="10" fontId="30" fillId="0" borderId="26" xfId="0" applyNumberFormat="1" applyFont="1" applyBorder="1" applyProtection="1">
      <protection locked="0"/>
    </xf>
    <xf numFmtId="0" fontId="38" fillId="0" borderId="0" xfId="0" applyFont="1" applyAlignment="1" applyProtection="1">
      <alignment vertical="center"/>
      <protection locked="0"/>
    </xf>
    <xf numFmtId="0" fontId="29" fillId="0" borderId="0" xfId="0" applyFont="1" applyAlignment="1" applyProtection="1">
      <alignment horizontal="right" vertical="center"/>
      <protection locked="0"/>
    </xf>
    <xf numFmtId="0" fontId="30" fillId="26" borderId="0" xfId="126" applyFont="1" applyFill="1" applyProtection="1">
      <protection locked="0"/>
    </xf>
    <xf numFmtId="0" fontId="30" fillId="26" borderId="91" xfId="0" applyFont="1" applyFill="1" applyBorder="1" applyAlignment="1" applyProtection="1">
      <alignment vertical="center" wrapText="1"/>
      <protection locked="0"/>
    </xf>
    <xf numFmtId="0" fontId="30" fillId="26" borderId="92" xfId="0" applyFont="1" applyFill="1" applyBorder="1" applyAlignment="1" applyProtection="1">
      <alignment vertical="center" wrapText="1"/>
      <protection locked="0"/>
    </xf>
    <xf numFmtId="166" fontId="30" fillId="0" borderId="92" xfId="0" applyNumberFormat="1" applyFont="1" applyBorder="1" applyAlignment="1" applyProtection="1">
      <alignment vertical="top"/>
      <protection locked="0"/>
    </xf>
    <xf numFmtId="166" fontId="30" fillId="0" borderId="93" xfId="0"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view="pageBreakPreview" zoomScale="60" zoomScaleNormal="100" workbookViewId="0">
      <selection activeCell="G15" sqref="G15"/>
    </sheetView>
  </sheetViews>
  <sheetFormatPr defaultColWidth="9.1796875" defaultRowHeight="15.5" x14ac:dyDescent="0.35"/>
  <cols>
    <col min="1" max="1" width="2.453125" style="12" bestFit="1" customWidth="1"/>
    <col min="2" max="2" width="70.453125" style="12" bestFit="1" customWidth="1"/>
    <col min="3" max="3" width="40.63281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160</v>
      </c>
    </row>
    <row r="7" spans="1:3" x14ac:dyDescent="0.35">
      <c r="A7" s="17" t="s">
        <v>1</v>
      </c>
      <c r="B7" s="18" t="s">
        <v>153</v>
      </c>
      <c r="C7" s="20"/>
    </row>
    <row r="8" spans="1:3" x14ac:dyDescent="0.35">
      <c r="A8" s="17" t="s">
        <v>2</v>
      </c>
      <c r="B8" s="18" t="s">
        <v>88</v>
      </c>
      <c r="C8" s="19" t="s">
        <v>161</v>
      </c>
    </row>
    <row r="9" spans="1:3" x14ac:dyDescent="0.35">
      <c r="A9" s="17" t="s">
        <v>3</v>
      </c>
      <c r="B9" s="18" t="s">
        <v>89</v>
      </c>
      <c r="C9" s="19" t="s">
        <v>162</v>
      </c>
    </row>
    <row r="10" spans="1:3" ht="16" thickBot="1" x14ac:dyDescent="0.4">
      <c r="A10" s="21" t="s">
        <v>4</v>
      </c>
      <c r="B10" s="22" t="s">
        <v>86</v>
      </c>
      <c r="C10" s="358" t="s">
        <v>163</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8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Q60"/>
  <sheetViews>
    <sheetView view="pageBreakPreview" zoomScale="60" zoomScaleNormal="44" workbookViewId="0">
      <selection activeCell="P9" sqref="P9"/>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hidden="1" customWidth="1"/>
    <col min="6" max="6" width="25.26953125" style="12" hidden="1" customWidth="1"/>
    <col min="7" max="10" width="19.453125" style="12" hidden="1" customWidth="1"/>
    <col min="11" max="15" width="19.453125" style="12" customWidth="1"/>
    <col min="16" max="16" width="21.1796875" style="12" customWidth="1"/>
    <col min="17" max="17" width="21.453125" style="12" customWidth="1"/>
    <col min="18"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9" t="s">
        <v>63</v>
      </c>
      <c r="L5" s="27"/>
      <c r="M5" s="12"/>
      <c r="N5" s="29"/>
      <c r="O5" s="12"/>
      <c r="P5" s="12"/>
    </row>
    <row r="6" spans="1:16" s="24" customFormat="1" ht="15" customHeight="1" x14ac:dyDescent="0.35">
      <c r="B6" s="338"/>
      <c r="C6" s="317"/>
      <c r="D6" s="337">
        <f>'Cover Page'!C7</f>
        <v>0</v>
      </c>
      <c r="E6" s="274"/>
      <c r="F6" s="274"/>
      <c r="G6" s="12"/>
      <c r="H6" s="30" t="str">
        <f>'Cover Page'!C10</f>
        <v>No</v>
      </c>
      <c r="I6" s="12"/>
      <c r="J6" s="12"/>
      <c r="K6" s="370" t="str">
        <f>H6</f>
        <v>No</v>
      </c>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8"/>
      <c r="C8" s="317"/>
      <c r="D8" s="318" t="str">
        <f>'Cover Page'!C8</f>
        <v>Metropolitan Life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69" t="s">
        <v>105</v>
      </c>
      <c r="L9" s="33"/>
      <c r="O9" s="12"/>
      <c r="P9" s="12"/>
    </row>
    <row r="10" spans="1:16" s="24" customFormat="1" ht="15" customHeight="1" x14ac:dyDescent="0.35">
      <c r="B10" s="338"/>
      <c r="C10" s="317"/>
      <c r="D10" s="319" t="str">
        <f>'Cover Page'!C9</f>
        <v>None</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8"/>
      <c r="C12" s="317"/>
      <c r="D12" s="319" t="str">
        <f>'Cover Page'!C6</f>
        <v>2023</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4"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16025243.7914676</v>
      </c>
      <c r="L21" s="56">
        <f>'Pt 2 Premium and Claims'!L22+'Pt 2 Premium and Claims'!L23-'Pt 2 Premium and Claims'!L24-'Pt 2 Premium and Claims'!L25</f>
        <v>16025243.7914676</v>
      </c>
      <c r="M21" s="55">
        <f>'Pt 2 Premium and Claims'!M22+'Pt 2 Premium and Claims'!M23-'Pt 2 Premium and Claims'!M24-'Pt 2 Premium and Claims'!M25</f>
        <v>74358403.08732982</v>
      </c>
      <c r="N21" s="56">
        <f>'Pt 2 Premium and Claims'!N22+'Pt 2 Premium and Claims'!N23-'Pt 2 Premium and Claims'!N24-'Pt 2 Premium and Claims'!N25</f>
        <v>74358403.08732982</v>
      </c>
      <c r="O21" s="55">
        <f>'Pt 2 Premium and Claims'!O22+'Pt 2 Premium and Claims'!O23-'Pt 2 Premium and Claims'!O24-'Pt 2 Premium and Claims'!O25</f>
        <v>320050776.78813154</v>
      </c>
      <c r="P21" s="56">
        <f>'Pt 2 Premium and Claims'!P22+'Pt 2 Premium and Claims'!P23-'Pt 2 Premium and Claims'!P24-'Pt 2 Premium and Claims'!P25</f>
        <v>320050776.78813154</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5"/>
      <c r="E23" s="52"/>
      <c r="F23" s="65"/>
      <c r="G23" s="50"/>
      <c r="H23" s="66"/>
      <c r="I23" s="52"/>
      <c r="J23" s="67"/>
      <c r="K23" s="52"/>
      <c r="L23" s="65"/>
      <c r="M23" s="52"/>
      <c r="N23" s="66"/>
      <c r="O23" s="52"/>
      <c r="P23" s="65"/>
    </row>
    <row r="24" spans="2:16" x14ac:dyDescent="0.35">
      <c r="B24" s="53"/>
      <c r="C24" s="68">
        <v>2.1</v>
      </c>
      <c r="D24" s="344"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12731995.481788334</v>
      </c>
      <c r="L24" s="56">
        <f>'Pt 2 Premium and Claims'!L51</f>
        <v>13488313.838315941</v>
      </c>
      <c r="M24" s="55">
        <f>'Pt 2 Premium and Claims'!M51</f>
        <v>51428146.164685093</v>
      </c>
      <c r="N24" s="56">
        <f>'Pt 2 Premium and Claims'!N51</f>
        <v>50986577.851816982</v>
      </c>
      <c r="O24" s="55">
        <f>'Pt 2 Premium and Claims'!O51</f>
        <v>262924996.03032321</v>
      </c>
      <c r="P24" s="56">
        <f>'Pt 2 Premium and Claims'!P51</f>
        <v>261038313.08672002</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4" t="s">
        <v>134</v>
      </c>
      <c r="E27" s="52"/>
      <c r="F27" s="65"/>
      <c r="G27" s="50"/>
      <c r="H27" s="66"/>
      <c r="I27" s="52"/>
      <c r="J27" s="67"/>
      <c r="K27" s="52"/>
      <c r="L27" s="65"/>
      <c r="M27" s="52"/>
      <c r="N27" s="66"/>
      <c r="O27" s="52"/>
      <c r="P27" s="65"/>
    </row>
    <row r="28" spans="2:16" x14ac:dyDescent="0.35">
      <c r="B28" s="53"/>
      <c r="C28" s="54"/>
      <c r="D28" s="344" t="s">
        <v>58</v>
      </c>
      <c r="E28" s="70"/>
      <c r="F28" s="71"/>
      <c r="G28" s="72"/>
      <c r="H28" s="73"/>
      <c r="I28" s="74"/>
      <c r="J28" s="75"/>
      <c r="K28" s="74">
        <v>43382.899121212664</v>
      </c>
      <c r="L28" s="76">
        <v>43382.899121212664</v>
      </c>
      <c r="M28" s="74">
        <v>355906.25817069114</v>
      </c>
      <c r="N28" s="73">
        <v>355906.25817069114</v>
      </c>
      <c r="O28" s="74">
        <v>541960.5831580438</v>
      </c>
      <c r="P28" s="76">
        <v>541960.5831580438</v>
      </c>
    </row>
    <row r="29" spans="2:16" ht="31" x14ac:dyDescent="0.35">
      <c r="B29" s="53"/>
      <c r="C29" s="54"/>
      <c r="D29" s="344" t="s">
        <v>67</v>
      </c>
      <c r="E29" s="74"/>
      <c r="F29" s="76"/>
      <c r="G29" s="72"/>
      <c r="H29" s="73"/>
      <c r="I29" s="74"/>
      <c r="J29" s="75"/>
      <c r="K29" s="74">
        <v>26490.665500627398</v>
      </c>
      <c r="L29" s="76">
        <v>26490.665500627398</v>
      </c>
      <c r="M29" s="74">
        <v>192056.35005380068</v>
      </c>
      <c r="N29" s="73">
        <v>192056.35005380068</v>
      </c>
      <c r="O29" s="74">
        <v>538224.25011085812</v>
      </c>
      <c r="P29" s="76">
        <v>538224.25011085812</v>
      </c>
    </row>
    <row r="30" spans="2:16" ht="46.5" x14ac:dyDescent="0.35">
      <c r="B30" s="53"/>
      <c r="C30" s="54">
        <v>3.2</v>
      </c>
      <c r="D30" s="344" t="s">
        <v>135</v>
      </c>
      <c r="E30" s="52"/>
      <c r="F30" s="65"/>
      <c r="G30" s="50"/>
      <c r="H30" s="66"/>
      <c r="I30" s="52"/>
      <c r="J30" s="67"/>
      <c r="K30" s="52"/>
      <c r="L30" s="65"/>
      <c r="M30" s="52"/>
      <c r="N30" s="66"/>
      <c r="O30" s="52"/>
      <c r="P30" s="65"/>
    </row>
    <row r="31" spans="2:16" x14ac:dyDescent="0.35">
      <c r="B31" s="53"/>
      <c r="C31" s="54"/>
      <c r="D31" s="343" t="s">
        <v>42</v>
      </c>
      <c r="E31" s="77"/>
      <c r="F31" s="76"/>
      <c r="G31" s="72"/>
      <c r="H31" s="73"/>
      <c r="I31" s="74"/>
      <c r="J31" s="75"/>
      <c r="K31" s="77">
        <v>5435.3519669718999</v>
      </c>
      <c r="L31" s="76">
        <v>5435.3519669718999</v>
      </c>
      <c r="M31" s="74">
        <v>39406.101745901622</v>
      </c>
      <c r="N31" s="73">
        <v>39406.101745901622</v>
      </c>
      <c r="O31" s="74">
        <v>110432.79514600126</v>
      </c>
      <c r="P31" s="76">
        <v>110432.79514600126</v>
      </c>
    </row>
    <row r="32" spans="2:16" x14ac:dyDescent="0.35">
      <c r="B32" s="53"/>
      <c r="C32" s="54"/>
      <c r="D32" s="343" t="s">
        <v>104</v>
      </c>
      <c r="E32" s="74"/>
      <c r="F32" s="76"/>
      <c r="G32" s="72"/>
      <c r="H32" s="73"/>
      <c r="I32" s="74"/>
      <c r="J32" s="75"/>
      <c r="K32" s="74">
        <v>376593.22909948858</v>
      </c>
      <c r="L32" s="76">
        <v>376593.22909948858</v>
      </c>
      <c r="M32" s="74">
        <v>1747422.4725522508</v>
      </c>
      <c r="N32" s="73">
        <v>1747422.4725522508</v>
      </c>
      <c r="O32" s="74">
        <v>7521193.2545210915</v>
      </c>
      <c r="P32" s="76">
        <v>7521193.2545210915</v>
      </c>
    </row>
    <row r="33" spans="2:16" x14ac:dyDescent="0.35">
      <c r="B33" s="53"/>
      <c r="C33" s="54"/>
      <c r="D33" s="343" t="s">
        <v>103</v>
      </c>
      <c r="E33" s="74"/>
      <c r="F33" s="76"/>
      <c r="G33" s="72"/>
      <c r="H33" s="73"/>
      <c r="I33" s="74"/>
      <c r="J33" s="75"/>
      <c r="K33" s="74">
        <v>0</v>
      </c>
      <c r="L33" s="76">
        <v>0</v>
      </c>
      <c r="M33" s="74">
        <v>0</v>
      </c>
      <c r="N33" s="73">
        <v>0</v>
      </c>
      <c r="O33" s="74">
        <v>0</v>
      </c>
      <c r="P33" s="76">
        <v>0</v>
      </c>
    </row>
    <row r="34" spans="2:16" x14ac:dyDescent="0.35">
      <c r="B34" s="53"/>
      <c r="C34" s="54">
        <v>3.3</v>
      </c>
      <c r="D34" s="343" t="s">
        <v>21</v>
      </c>
      <c r="E34" s="77"/>
      <c r="F34" s="76"/>
      <c r="G34" s="72"/>
      <c r="H34" s="73"/>
      <c r="I34" s="74"/>
      <c r="J34" s="75"/>
      <c r="K34" s="77">
        <v>59692.9403455293</v>
      </c>
      <c r="L34" s="76">
        <v>59692.9403455293</v>
      </c>
      <c r="M34" s="74">
        <v>276979.98092510173</v>
      </c>
      <c r="N34" s="73">
        <v>276979.98092510173</v>
      </c>
      <c r="O34" s="74">
        <v>1192167.3189475157</v>
      </c>
      <c r="P34" s="76">
        <v>1192167.3189475157</v>
      </c>
    </row>
    <row r="35" spans="2:16" x14ac:dyDescent="0.35">
      <c r="B35" s="53"/>
      <c r="C35" s="54">
        <v>3.4</v>
      </c>
      <c r="D35" s="343"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511595.08603382984</v>
      </c>
      <c r="L35" s="79">
        <f t="shared" si="0"/>
        <v>511595.08603382984</v>
      </c>
      <c r="M35" s="78">
        <f t="shared" si="0"/>
        <v>2611771.1634477461</v>
      </c>
      <c r="N35" s="79">
        <f t="shared" si="0"/>
        <v>2611771.1634477461</v>
      </c>
      <c r="O35" s="78">
        <f t="shared" si="0"/>
        <v>9903978.2018835098</v>
      </c>
      <c r="P35" s="79">
        <f t="shared" si="0"/>
        <v>9903978.2018835098</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3" t="s">
        <v>18</v>
      </c>
      <c r="E38" s="74"/>
      <c r="F38" s="76"/>
      <c r="G38" s="72"/>
      <c r="H38" s="76"/>
      <c r="I38" s="74"/>
      <c r="J38" s="76"/>
      <c r="K38" s="74">
        <v>71421.64976831364</v>
      </c>
      <c r="L38" s="76">
        <v>71421.64976831364</v>
      </c>
      <c r="M38" s="74">
        <v>517804.33258644742</v>
      </c>
      <c r="N38" s="76">
        <v>517804.33258644742</v>
      </c>
      <c r="O38" s="74">
        <v>1451109.7838338765</v>
      </c>
      <c r="P38" s="76">
        <v>1451109.7838338765</v>
      </c>
    </row>
    <row r="39" spans="2:16" x14ac:dyDescent="0.35">
      <c r="B39" s="54"/>
      <c r="C39" s="54">
        <v>4.2</v>
      </c>
      <c r="D39" s="343" t="s">
        <v>19</v>
      </c>
      <c r="E39" s="74"/>
      <c r="F39" s="76"/>
      <c r="G39" s="72"/>
      <c r="H39" s="76"/>
      <c r="I39" s="74"/>
      <c r="J39" s="76"/>
      <c r="K39" s="74">
        <v>0</v>
      </c>
      <c r="L39" s="76">
        <v>0</v>
      </c>
      <c r="M39" s="74">
        <v>8085759.6648581009</v>
      </c>
      <c r="N39" s="76">
        <v>8085759.6648581009</v>
      </c>
      <c r="O39" s="74">
        <v>18255658.772773787</v>
      </c>
      <c r="P39" s="76">
        <v>18255658.772773787</v>
      </c>
    </row>
    <row r="40" spans="2:16" x14ac:dyDescent="0.35">
      <c r="B40" s="54"/>
      <c r="C40" s="54">
        <v>4.3</v>
      </c>
      <c r="D40" s="343" t="s">
        <v>22</v>
      </c>
      <c r="E40" s="52"/>
      <c r="F40" s="65"/>
      <c r="G40" s="50"/>
      <c r="H40" s="65"/>
      <c r="I40" s="52"/>
      <c r="J40" s="65"/>
      <c r="K40" s="52"/>
      <c r="L40" s="65"/>
      <c r="M40" s="52"/>
      <c r="N40" s="65"/>
      <c r="O40" s="52"/>
      <c r="P40" s="65"/>
    </row>
    <row r="41" spans="2:16" ht="17.25" customHeight="1" x14ac:dyDescent="0.35">
      <c r="B41" s="54"/>
      <c r="C41" s="54"/>
      <c r="D41" s="344" t="s">
        <v>122</v>
      </c>
      <c r="E41" s="77"/>
      <c r="F41" s="76"/>
      <c r="G41" s="347"/>
      <c r="H41" s="76"/>
      <c r="I41" s="77"/>
      <c r="J41" s="76"/>
      <c r="K41" s="77">
        <v>0</v>
      </c>
      <c r="L41" s="76">
        <v>0</v>
      </c>
      <c r="M41" s="77">
        <v>0</v>
      </c>
      <c r="N41" s="76">
        <v>0</v>
      </c>
      <c r="O41" s="77">
        <v>0</v>
      </c>
      <c r="P41" s="76">
        <v>0</v>
      </c>
    </row>
    <row r="42" spans="2:16" ht="31" x14ac:dyDescent="0.35">
      <c r="B42" s="54"/>
      <c r="C42" s="80"/>
      <c r="D42" s="344" t="s">
        <v>123</v>
      </c>
      <c r="E42" s="77"/>
      <c r="F42" s="76"/>
      <c r="G42" s="347"/>
      <c r="H42" s="76"/>
      <c r="I42" s="77"/>
      <c r="J42" s="76"/>
      <c r="K42" s="77">
        <v>0</v>
      </c>
      <c r="L42" s="76">
        <v>0</v>
      </c>
      <c r="M42" s="77">
        <v>0</v>
      </c>
      <c r="N42" s="76">
        <v>0</v>
      </c>
      <c r="O42" s="77">
        <v>0</v>
      </c>
      <c r="P42" s="76">
        <v>0</v>
      </c>
    </row>
    <row r="43" spans="2:16" x14ac:dyDescent="0.35">
      <c r="B43" s="54"/>
      <c r="C43" s="54">
        <v>4.4000000000000004</v>
      </c>
      <c r="D43" s="343" t="s">
        <v>20</v>
      </c>
      <c r="E43" s="77"/>
      <c r="F43" s="349"/>
      <c r="G43" s="347"/>
      <c r="H43" s="72"/>
      <c r="I43" s="77"/>
      <c r="J43" s="72"/>
      <c r="K43" s="77">
        <v>844254.54756213294</v>
      </c>
      <c r="L43" s="72">
        <v>844254.54756213294</v>
      </c>
      <c r="M43" s="77">
        <v>6120814.4022378726</v>
      </c>
      <c r="N43" s="72">
        <v>6120814.4022378726</v>
      </c>
      <c r="O43" s="77">
        <v>17153146.671741746</v>
      </c>
      <c r="P43" s="349">
        <v>17153146.671741746</v>
      </c>
    </row>
    <row r="44" spans="2:16" x14ac:dyDescent="0.35">
      <c r="B44" s="54"/>
      <c r="C44" s="54">
        <v>4.5</v>
      </c>
      <c r="D44" s="343" t="s">
        <v>98</v>
      </c>
      <c r="E44" s="78">
        <f>SUM(SUM(E38:E39)+SUM(E41:E43))</f>
        <v>0</v>
      </c>
      <c r="F44" s="79">
        <f t="shared" ref="F44:P44" si="1">SUM(SUM(F38:F39)+SUM(F41:F43))</f>
        <v>0</v>
      </c>
      <c r="G44" s="78">
        <f t="shared" si="1"/>
        <v>0</v>
      </c>
      <c r="H44" s="79">
        <f t="shared" si="1"/>
        <v>0</v>
      </c>
      <c r="I44" s="78">
        <f t="shared" si="1"/>
        <v>0</v>
      </c>
      <c r="J44" s="79">
        <f t="shared" si="1"/>
        <v>0</v>
      </c>
      <c r="K44" s="78">
        <f t="shared" si="1"/>
        <v>915676.19733044656</v>
      </c>
      <c r="L44" s="79">
        <f t="shared" si="1"/>
        <v>915676.19733044656</v>
      </c>
      <c r="M44" s="78">
        <f t="shared" si="1"/>
        <v>14724378.399682421</v>
      </c>
      <c r="N44" s="79">
        <f t="shared" si="1"/>
        <v>14724378.399682421</v>
      </c>
      <c r="O44" s="78">
        <f t="shared" si="1"/>
        <v>36859915.22834941</v>
      </c>
      <c r="P44" s="79">
        <f t="shared" si="1"/>
        <v>36859915.22834941</v>
      </c>
    </row>
    <row r="45" spans="2:16" x14ac:dyDescent="0.35">
      <c r="B45" s="81"/>
      <c r="C45" s="81"/>
      <c r="D45" s="346"/>
      <c r="E45" s="52"/>
      <c r="F45" s="65"/>
      <c r="G45" s="50"/>
      <c r="H45" s="66"/>
      <c r="I45" s="52"/>
      <c r="J45" s="67"/>
      <c r="K45" s="52"/>
      <c r="L45" s="65"/>
      <c r="M45" s="52"/>
      <c r="N45" s="66"/>
      <c r="O45" s="52"/>
      <c r="P45" s="65"/>
    </row>
    <row r="46" spans="2:16" x14ac:dyDescent="0.35">
      <c r="B46" s="68" t="s">
        <v>4</v>
      </c>
      <c r="C46" s="82" t="s">
        <v>48</v>
      </c>
      <c r="D46" s="345"/>
      <c r="E46" s="52"/>
      <c r="F46" s="65"/>
      <c r="G46" s="50"/>
      <c r="H46" s="66"/>
      <c r="I46" s="52"/>
      <c r="J46" s="67"/>
      <c r="K46" s="52"/>
      <c r="L46" s="65"/>
      <c r="M46" s="52"/>
      <c r="N46" s="66"/>
      <c r="O46" s="52"/>
      <c r="P46" s="65"/>
    </row>
    <row r="47" spans="2:16" x14ac:dyDescent="0.35">
      <c r="B47" s="53"/>
      <c r="C47" s="54">
        <v>5.0999999999999996</v>
      </c>
      <c r="D47" s="343" t="s">
        <v>5</v>
      </c>
      <c r="E47" s="83"/>
      <c r="F47" s="350"/>
      <c r="G47" s="84"/>
      <c r="H47" s="84"/>
      <c r="I47" s="83"/>
      <c r="J47" s="84"/>
      <c r="K47" s="83">
        <v>29210</v>
      </c>
      <c r="L47" s="84">
        <v>29210</v>
      </c>
      <c r="M47" s="83">
        <v>157579.40000000002</v>
      </c>
      <c r="N47" s="84">
        <v>157579.40000000002</v>
      </c>
      <c r="O47" s="83">
        <v>790704.20000000007</v>
      </c>
      <c r="P47" s="339">
        <v>790704.20000000007</v>
      </c>
    </row>
    <row r="48" spans="2:16" x14ac:dyDescent="0.35">
      <c r="B48" s="53"/>
      <c r="C48" s="54">
        <v>5.2</v>
      </c>
      <c r="D48" s="343" t="s">
        <v>27</v>
      </c>
      <c r="E48" s="83"/>
      <c r="F48" s="350"/>
      <c r="G48" s="84"/>
      <c r="H48" s="84"/>
      <c r="I48" s="83"/>
      <c r="J48" s="84"/>
      <c r="K48" s="83">
        <v>346234</v>
      </c>
      <c r="L48" s="84">
        <v>346234</v>
      </c>
      <c r="M48" s="83">
        <v>1886258.0000000002</v>
      </c>
      <c r="N48" s="84">
        <v>1886258.0000000002</v>
      </c>
      <c r="O48" s="83">
        <v>9514986.8000000007</v>
      </c>
      <c r="P48" s="85">
        <v>9514986.8000000007</v>
      </c>
    </row>
    <row r="49" spans="2:17" ht="16" thickBot="1" x14ac:dyDescent="0.4">
      <c r="B49" s="53"/>
      <c r="C49" s="54">
        <v>5.3</v>
      </c>
      <c r="D49" s="343" t="s">
        <v>23</v>
      </c>
      <c r="E49" s="86">
        <f>E48/12</f>
        <v>0</v>
      </c>
      <c r="F49" s="87">
        <f t="shared" ref="F49:P49" si="2">F48/12</f>
        <v>0</v>
      </c>
      <c r="G49" s="348">
        <f t="shared" si="2"/>
        <v>0</v>
      </c>
      <c r="H49" s="87">
        <f>H48/12</f>
        <v>0</v>
      </c>
      <c r="I49" s="86">
        <f t="shared" si="2"/>
        <v>0</v>
      </c>
      <c r="J49" s="87">
        <f t="shared" si="2"/>
        <v>0</v>
      </c>
      <c r="K49" s="86">
        <f t="shared" si="2"/>
        <v>28852.833333333332</v>
      </c>
      <c r="L49" s="87">
        <f t="shared" si="2"/>
        <v>28852.833333333332</v>
      </c>
      <c r="M49" s="86">
        <f>M48/12</f>
        <v>157188.16666666669</v>
      </c>
      <c r="N49" s="87">
        <f>N48/12</f>
        <v>157188.16666666669</v>
      </c>
      <c r="O49" s="86">
        <f t="shared" si="2"/>
        <v>792915.56666666677</v>
      </c>
      <c r="P49" s="87">
        <f t="shared" si="2"/>
        <v>792915.56666666677</v>
      </c>
    </row>
    <row r="50" spans="2:17" ht="45" customHeight="1" x14ac:dyDescent="0.35">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c r="Q50" s="371" t="s">
        <v>203</v>
      </c>
    </row>
    <row r="51" spans="2:17" ht="13.5" customHeight="1" x14ac:dyDescent="0.35">
      <c r="B51" s="94"/>
      <c r="C51" s="95"/>
      <c r="D51" s="96"/>
      <c r="E51" s="324"/>
      <c r="F51" s="97"/>
      <c r="G51" s="97"/>
      <c r="H51" s="97"/>
      <c r="I51" s="97"/>
      <c r="J51" s="97"/>
      <c r="K51" s="98"/>
      <c r="L51" s="97"/>
      <c r="M51" s="97"/>
      <c r="N51" s="97"/>
      <c r="O51" s="97"/>
      <c r="P51" s="99"/>
      <c r="Q51" s="372"/>
    </row>
    <row r="52" spans="2:17" x14ac:dyDescent="0.35">
      <c r="B52" s="100" t="s">
        <v>56</v>
      </c>
      <c r="C52" s="101" t="s">
        <v>53</v>
      </c>
      <c r="D52" s="102"/>
      <c r="E52" s="103">
        <v>1436463.1845139782</v>
      </c>
      <c r="F52" s="104"/>
      <c r="G52" s="104"/>
      <c r="H52" s="104"/>
      <c r="I52" s="104"/>
      <c r="J52" s="104"/>
      <c r="K52" s="98"/>
      <c r="L52" s="104"/>
      <c r="M52" s="104"/>
      <c r="N52" s="104"/>
      <c r="O52" s="104"/>
      <c r="P52" s="105"/>
      <c r="Q52" s="373">
        <v>1436463.1845139782</v>
      </c>
    </row>
    <row r="53" spans="2:17" ht="16" thickBot="1" x14ac:dyDescent="0.4">
      <c r="B53" s="106" t="s">
        <v>57</v>
      </c>
      <c r="C53" s="107" t="s">
        <v>129</v>
      </c>
      <c r="D53" s="108"/>
      <c r="E53" s="109">
        <v>504716.92581067164</v>
      </c>
      <c r="F53" s="110"/>
      <c r="G53" s="110"/>
      <c r="H53" s="110"/>
      <c r="I53" s="110"/>
      <c r="J53" s="110"/>
      <c r="K53" s="111"/>
      <c r="L53" s="110"/>
      <c r="M53" s="110"/>
      <c r="N53" s="110"/>
      <c r="O53" s="110"/>
      <c r="P53" s="112"/>
      <c r="Q53" s="374">
        <v>504716.92581067164</v>
      </c>
    </row>
    <row r="54" spans="2:17" x14ac:dyDescent="0.35">
      <c r="B54" s="11"/>
      <c r="C54" s="11"/>
      <c r="D54" s="11"/>
      <c r="E54" s="113"/>
      <c r="F54" s="113"/>
      <c r="G54" s="113"/>
      <c r="H54" s="113"/>
      <c r="I54" s="113"/>
      <c r="J54" s="113"/>
      <c r="K54" s="113"/>
      <c r="L54" s="113"/>
      <c r="M54" s="113"/>
      <c r="N54" s="113"/>
      <c r="O54" s="113"/>
      <c r="P54" s="113"/>
    </row>
    <row r="55" spans="2:17" x14ac:dyDescent="0.35">
      <c r="B55" s="114" t="s">
        <v>61</v>
      </c>
      <c r="C55" s="114"/>
      <c r="D55" s="114"/>
      <c r="E55" s="113"/>
      <c r="F55" s="113"/>
      <c r="G55" s="113"/>
      <c r="H55" s="113"/>
      <c r="I55" s="113"/>
      <c r="J55" s="113"/>
      <c r="K55" s="113"/>
      <c r="L55" s="113"/>
      <c r="M55" s="113"/>
      <c r="N55" s="113"/>
      <c r="O55" s="113"/>
      <c r="P55" s="113"/>
    </row>
    <row r="56" spans="2:17" ht="17.25" customHeight="1" x14ac:dyDescent="0.35">
      <c r="B56" s="114"/>
      <c r="C56" s="194" t="s">
        <v>137</v>
      </c>
      <c r="D56" s="194"/>
      <c r="E56" s="113"/>
      <c r="F56" s="113"/>
      <c r="G56" s="113"/>
      <c r="H56" s="113"/>
      <c r="I56" s="113"/>
      <c r="J56" s="113"/>
      <c r="K56" s="113"/>
      <c r="L56" s="113"/>
      <c r="M56" s="113"/>
      <c r="N56" s="113"/>
      <c r="O56" s="113"/>
      <c r="P56" s="113"/>
    </row>
    <row r="57" spans="2:17" ht="16.5" customHeight="1" x14ac:dyDescent="0.35">
      <c r="B57" s="114"/>
      <c r="C57" s="114" t="s">
        <v>70</v>
      </c>
      <c r="D57" s="28"/>
      <c r="E57" s="113"/>
      <c r="F57" s="113"/>
      <c r="G57" s="113"/>
      <c r="H57" s="113"/>
      <c r="I57" s="113"/>
      <c r="J57" s="113"/>
      <c r="K57" s="113"/>
      <c r="L57" s="113"/>
      <c r="M57" s="113"/>
      <c r="N57" s="113"/>
      <c r="O57" s="113"/>
      <c r="P57" s="113"/>
    </row>
    <row r="58" spans="2:17" ht="17.25" customHeight="1" x14ac:dyDescent="0.35">
      <c r="B58" s="114"/>
      <c r="C58" s="114" t="s">
        <v>66</v>
      </c>
      <c r="D58" s="28"/>
    </row>
    <row r="59" spans="2:17" ht="17.25" customHeight="1" x14ac:dyDescent="0.35">
      <c r="B59" s="28"/>
      <c r="C59" s="194" t="s">
        <v>101</v>
      </c>
      <c r="D59" s="194"/>
      <c r="E59" s="115"/>
    </row>
    <row r="60" spans="2:17"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4" priority="85" stopIfTrue="1" operator="lessThan">
      <formula>0</formula>
    </cfRule>
  </conditionalFormatting>
  <conditionalFormatting sqref="E41:E44">
    <cfRule type="cellIs" dxfId="33" priority="18" stopIfTrue="1" operator="lessThan">
      <formula>0</formula>
    </cfRule>
  </conditionalFormatting>
  <conditionalFormatting sqref="E47:O48">
    <cfRule type="cellIs" dxfId="32" priority="13" stopIfTrue="1" operator="lessThan">
      <formula>0</formula>
    </cfRule>
  </conditionalFormatting>
  <conditionalFormatting sqref="E35:P35">
    <cfRule type="cellIs" dxfId="31" priority="22" stopIfTrue="1" operator="lessThan">
      <formula>0</formula>
    </cfRule>
  </conditionalFormatting>
  <conditionalFormatting sqref="F43:F44">
    <cfRule type="cellIs" dxfId="30" priority="12" stopIfTrue="1" operator="lessThan">
      <formula>0</formula>
    </cfRule>
  </conditionalFormatting>
  <conditionalFormatting sqref="G38:G39 I38:I39 K38:K39 M38:M39 O38:O39">
    <cfRule type="cellIs" dxfId="29" priority="21" stopIfTrue="1" operator="lessThan">
      <formula>0</formula>
    </cfRule>
  </conditionalFormatting>
  <conditionalFormatting sqref="G41:G44">
    <cfRule type="cellIs" dxfId="28" priority="11" stopIfTrue="1" operator="lessThan">
      <formula>0</formula>
    </cfRule>
  </conditionalFormatting>
  <conditionalFormatting sqref="H43:H44">
    <cfRule type="cellIs" dxfId="27" priority="10" stopIfTrue="1" operator="lessThan">
      <formula>0</formula>
    </cfRule>
  </conditionalFormatting>
  <conditionalFormatting sqref="I41:I44">
    <cfRule type="cellIs" dxfId="26" priority="9" stopIfTrue="1" operator="lessThan">
      <formula>0</formula>
    </cfRule>
  </conditionalFormatting>
  <conditionalFormatting sqref="J43:J44">
    <cfRule type="cellIs" dxfId="25" priority="8" stopIfTrue="1" operator="lessThan">
      <formula>0</formula>
    </cfRule>
  </conditionalFormatting>
  <conditionalFormatting sqref="K28:K29 M28:M29 O28:O29 K31:K34 M31:M34 O31:O34">
    <cfRule type="cellIs" dxfId="24" priority="54" stopIfTrue="1" operator="lessThan">
      <formula>0</formula>
    </cfRule>
  </conditionalFormatting>
  <conditionalFormatting sqref="K41:K44">
    <cfRule type="cellIs" dxfId="23" priority="7" stopIfTrue="1" operator="lessThan">
      <formula>0</formula>
    </cfRule>
  </conditionalFormatting>
  <conditionalFormatting sqref="L43:L44">
    <cfRule type="cellIs" dxfId="22" priority="6" stopIfTrue="1" operator="lessThan">
      <formula>0</formula>
    </cfRule>
  </conditionalFormatting>
  <conditionalFormatting sqref="M41:M44">
    <cfRule type="cellIs" dxfId="21" priority="5" stopIfTrue="1" operator="lessThan">
      <formula>0</formula>
    </cfRule>
  </conditionalFormatting>
  <conditionalFormatting sqref="N43:N44">
    <cfRule type="cellIs" dxfId="20" priority="4" stopIfTrue="1" operator="lessThan">
      <formula>0</formula>
    </cfRule>
  </conditionalFormatting>
  <conditionalFormatting sqref="O41:O44">
    <cfRule type="cellIs" dxfId="19" priority="3" stopIfTrue="1" operator="lessThan">
      <formula>0</formula>
    </cfRule>
  </conditionalFormatting>
  <conditionalFormatting sqref="P43:P44">
    <cfRule type="cellIs" dxfId="18" priority="1" stopIfTrue="1" operator="lessThan">
      <formula>0</formula>
    </cfRule>
  </conditionalFormatting>
  <pageMargins left="0.2" right="0.2" top="0.35" bottom="0.25" header="0.2" footer="0.2"/>
  <pageSetup scale="50"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view="pageBreakPreview" zoomScale="60" zoomScaleNormal="48" workbookViewId="0">
      <selection activeCell="D12" sqref="D12"/>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hidden="1" customWidth="1"/>
    <col min="6" max="6" width="27.453125" style="6" hidden="1" customWidth="1"/>
    <col min="7" max="7" width="17.81640625" style="6" hidden="1" customWidth="1"/>
    <col min="8" max="8" width="25.1796875" style="6" hidden="1" customWidth="1"/>
    <col min="9" max="10" width="19.453125" style="6" hidden="1" customWidth="1"/>
    <col min="11"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0"/>
      <c r="C6" s="317"/>
      <c r="D6" s="337">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0"/>
      <c r="C8" s="317"/>
      <c r="D8" s="318" t="str">
        <f>'Cover Page'!C8</f>
        <v>Metropolitan Life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K9" s="369" t="s">
        <v>124</v>
      </c>
      <c r="O9" s="6"/>
      <c r="P9" s="6"/>
    </row>
    <row r="10" spans="2:16" s="5" customFormat="1" ht="15" customHeight="1" x14ac:dyDescent="0.35">
      <c r="B10" s="340"/>
      <c r="C10" s="317"/>
      <c r="D10" s="319" t="str">
        <f>'Cover Page'!C9</f>
        <v>None</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0"/>
      <c r="C12" s="317"/>
      <c r="D12" s="319" t="str">
        <f>'Cover Page'!C6</f>
        <v>2023</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35">
      <c r="B20" s="254"/>
      <c r="C20" s="255"/>
      <c r="D20" s="351" t="s">
        <v>149</v>
      </c>
      <c r="E20" s="355">
        <v>1</v>
      </c>
      <c r="F20" s="356">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2"/>
      <c r="E21" s="120"/>
      <c r="F21" s="121"/>
      <c r="G21" s="120"/>
      <c r="H21" s="122"/>
      <c r="I21" s="120"/>
      <c r="J21" s="121"/>
      <c r="K21" s="120"/>
      <c r="L21" s="121"/>
      <c r="M21" s="120"/>
      <c r="N21" s="122"/>
      <c r="O21" s="120"/>
      <c r="P21" s="121"/>
    </row>
    <row r="22" spans="2:16" s="12" customFormat="1" x14ac:dyDescent="0.35">
      <c r="B22" s="53"/>
      <c r="C22" s="54">
        <v>1.1000000000000001</v>
      </c>
      <c r="D22" s="343" t="s">
        <v>15</v>
      </c>
      <c r="E22" s="357">
        <v>0</v>
      </c>
      <c r="F22" s="124">
        <v>0</v>
      </c>
      <c r="G22" s="123">
        <v>0</v>
      </c>
      <c r="H22" s="124">
        <v>0</v>
      </c>
      <c r="I22" s="123">
        <v>0</v>
      </c>
      <c r="J22" s="124">
        <v>0</v>
      </c>
      <c r="K22" s="123">
        <v>16112699.970236413</v>
      </c>
      <c r="L22" s="124">
        <v>16112699.970236413</v>
      </c>
      <c r="M22" s="123">
        <v>74764206.698057503</v>
      </c>
      <c r="N22" s="124">
        <v>74764206.698057503</v>
      </c>
      <c r="O22" s="123">
        <v>321797422.16302335</v>
      </c>
      <c r="P22" s="124">
        <v>321797422.16302335</v>
      </c>
    </row>
    <row r="23" spans="2:16" s="12" customFormat="1" x14ac:dyDescent="0.35">
      <c r="B23" s="53"/>
      <c r="C23" s="54">
        <v>1.2</v>
      </c>
      <c r="D23" s="343" t="s">
        <v>16</v>
      </c>
      <c r="E23" s="123">
        <v>0</v>
      </c>
      <c r="F23" s="124">
        <v>0</v>
      </c>
      <c r="G23" s="123">
        <v>0</v>
      </c>
      <c r="H23" s="124">
        <v>0</v>
      </c>
      <c r="I23" s="123">
        <v>0</v>
      </c>
      <c r="J23" s="124">
        <v>0</v>
      </c>
      <c r="K23" s="123">
        <v>166170.25062128154</v>
      </c>
      <c r="L23" s="124">
        <v>166170.25062128154</v>
      </c>
      <c r="M23" s="123">
        <v>771043.15151815163</v>
      </c>
      <c r="N23" s="124">
        <v>771043.15151815163</v>
      </c>
      <c r="O23" s="123">
        <v>3318696.3320168704</v>
      </c>
      <c r="P23" s="124">
        <v>3318696.3320168704</v>
      </c>
    </row>
    <row r="24" spans="2:16" s="12" customFormat="1" x14ac:dyDescent="0.35">
      <c r="B24" s="53"/>
      <c r="C24" s="54">
        <v>1.3</v>
      </c>
      <c r="D24" s="343" t="s">
        <v>34</v>
      </c>
      <c r="E24" s="123">
        <v>0</v>
      </c>
      <c r="F24" s="124">
        <v>0</v>
      </c>
      <c r="G24" s="123">
        <v>0</v>
      </c>
      <c r="H24" s="124">
        <v>0</v>
      </c>
      <c r="I24" s="123">
        <v>0</v>
      </c>
      <c r="J24" s="124">
        <v>0</v>
      </c>
      <c r="K24" s="123">
        <v>253626.42939009538</v>
      </c>
      <c r="L24" s="124">
        <v>253626.42939009538</v>
      </c>
      <c r="M24" s="123">
        <v>1176846.7622458409</v>
      </c>
      <c r="N24" s="124">
        <v>1176846.7622458409</v>
      </c>
      <c r="O24" s="123">
        <v>5065341.7069086805</v>
      </c>
      <c r="P24" s="124">
        <v>5065341.7069086805</v>
      </c>
    </row>
    <row r="25" spans="2:16" s="12" customFormat="1" x14ac:dyDescent="0.35">
      <c r="B25" s="53"/>
      <c r="C25" s="54">
        <v>1.4</v>
      </c>
      <c r="D25" s="343" t="s">
        <v>17</v>
      </c>
      <c r="E25" s="123">
        <v>0</v>
      </c>
      <c r="F25" s="124">
        <v>0</v>
      </c>
      <c r="G25" s="123">
        <v>0</v>
      </c>
      <c r="H25" s="124">
        <v>0</v>
      </c>
      <c r="I25" s="123">
        <v>0</v>
      </c>
      <c r="J25" s="124">
        <v>0</v>
      </c>
      <c r="K25" s="123"/>
      <c r="L25" s="124"/>
      <c r="M25" s="123"/>
      <c r="N25" s="124"/>
      <c r="O25" s="123"/>
      <c r="P25" s="124"/>
    </row>
    <row r="26" spans="2:16" s="12" customFormat="1" x14ac:dyDescent="0.35">
      <c r="B26" s="125"/>
      <c r="C26" s="126"/>
      <c r="D26" s="353"/>
      <c r="E26" s="127"/>
      <c r="F26" s="128"/>
      <c r="G26" s="127"/>
      <c r="H26" s="129"/>
      <c r="I26" s="127"/>
      <c r="J26" s="128"/>
      <c r="K26" s="127"/>
      <c r="L26" s="128"/>
      <c r="M26" s="127"/>
      <c r="N26" s="129"/>
      <c r="O26" s="127"/>
      <c r="P26" s="128"/>
    </row>
    <row r="27" spans="2:16" s="12" customFormat="1" x14ac:dyDescent="0.35">
      <c r="B27" s="53" t="s">
        <v>1</v>
      </c>
      <c r="C27" s="82" t="s">
        <v>65</v>
      </c>
      <c r="D27" s="343"/>
      <c r="E27" s="130"/>
      <c r="F27" s="131"/>
      <c r="G27" s="130"/>
      <c r="H27" s="132"/>
      <c r="I27" s="130"/>
      <c r="J27" s="131"/>
      <c r="K27" s="130"/>
      <c r="L27" s="131"/>
      <c r="M27" s="130"/>
      <c r="N27" s="132"/>
      <c r="O27" s="130"/>
      <c r="P27" s="131"/>
    </row>
    <row r="28" spans="2:16" s="12" customFormat="1" x14ac:dyDescent="0.35">
      <c r="B28" s="53"/>
      <c r="C28" s="54">
        <v>2.1</v>
      </c>
      <c r="D28" s="343" t="s">
        <v>39</v>
      </c>
      <c r="E28" s="130"/>
      <c r="F28" s="131"/>
      <c r="G28" s="130"/>
      <c r="H28" s="132"/>
      <c r="I28" s="130"/>
      <c r="J28" s="131"/>
      <c r="K28" s="130"/>
      <c r="L28" s="131"/>
      <c r="M28" s="130"/>
      <c r="N28" s="132"/>
      <c r="O28" s="130"/>
      <c r="P28" s="131"/>
    </row>
    <row r="29" spans="2:16" s="12" customFormat="1" x14ac:dyDescent="0.35">
      <c r="B29" s="53"/>
      <c r="C29" s="54"/>
      <c r="D29" s="343" t="s">
        <v>55</v>
      </c>
      <c r="E29" s="123">
        <v>0</v>
      </c>
      <c r="F29" s="133"/>
      <c r="G29" s="123">
        <v>0</v>
      </c>
      <c r="H29" s="133"/>
      <c r="I29" s="123">
        <v>0</v>
      </c>
      <c r="J29" s="133"/>
      <c r="K29" s="123">
        <v>12747741.389460016</v>
      </c>
      <c r="L29" s="133"/>
      <c r="M29" s="123">
        <v>51491748.358260587</v>
      </c>
      <c r="N29" s="133"/>
      <c r="O29" s="123">
        <v>263250160.51204115</v>
      </c>
      <c r="P29" s="133"/>
    </row>
    <row r="30" spans="2:16" s="12" customFormat="1" ht="28.5" customHeight="1" x14ac:dyDescent="0.35">
      <c r="B30" s="53"/>
      <c r="C30" s="54"/>
      <c r="D30" s="344" t="s">
        <v>54</v>
      </c>
      <c r="E30" s="134"/>
      <c r="F30" s="124">
        <v>0</v>
      </c>
      <c r="G30" s="134"/>
      <c r="H30" s="124">
        <v>0</v>
      </c>
      <c r="I30" s="134"/>
      <c r="J30" s="124">
        <v>0</v>
      </c>
      <c r="K30" s="134"/>
      <c r="L30" s="124">
        <v>13341879.669999998</v>
      </c>
      <c r="M30" s="134"/>
      <c r="N30" s="124">
        <v>50745645.209999964</v>
      </c>
      <c r="O30" s="134"/>
      <c r="P30" s="124">
        <v>259806551.5200001</v>
      </c>
    </row>
    <row r="31" spans="2:16" s="12" customFormat="1" x14ac:dyDescent="0.35">
      <c r="B31" s="53"/>
      <c r="C31" s="54">
        <v>2.2000000000000002</v>
      </c>
      <c r="D31" s="343" t="s">
        <v>35</v>
      </c>
      <c r="E31" s="130"/>
      <c r="F31" s="131"/>
      <c r="G31" s="130"/>
      <c r="H31" s="132"/>
      <c r="I31" s="130"/>
      <c r="J31" s="131"/>
      <c r="K31" s="130"/>
      <c r="L31" s="131"/>
      <c r="M31" s="130"/>
      <c r="N31" s="132"/>
      <c r="O31" s="130"/>
      <c r="P31" s="131"/>
    </row>
    <row r="32" spans="2:16" s="12" customFormat="1" ht="31" x14ac:dyDescent="0.35">
      <c r="B32" s="53"/>
      <c r="C32" s="54"/>
      <c r="D32" s="344" t="s">
        <v>51</v>
      </c>
      <c r="E32" s="123">
        <v>0</v>
      </c>
      <c r="F32" s="133"/>
      <c r="G32" s="123">
        <v>0</v>
      </c>
      <c r="H32" s="135"/>
      <c r="I32" s="123">
        <v>0</v>
      </c>
      <c r="J32" s="133"/>
      <c r="K32" s="123">
        <v>868275.47527183546</v>
      </c>
      <c r="L32" s="133"/>
      <c r="M32" s="123">
        <v>3507211.2707991092</v>
      </c>
      <c r="N32" s="135"/>
      <c r="O32" s="123">
        <v>17930522.062752776</v>
      </c>
      <c r="P32" s="133"/>
    </row>
    <row r="33" spans="2:16" s="12" customFormat="1" ht="31" x14ac:dyDescent="0.35">
      <c r="B33" s="53"/>
      <c r="C33" s="54"/>
      <c r="D33" s="344" t="s">
        <v>44</v>
      </c>
      <c r="E33" s="134"/>
      <c r="F33" s="124">
        <v>0</v>
      </c>
      <c r="G33" s="134"/>
      <c r="H33" s="136">
        <v>0</v>
      </c>
      <c r="I33" s="134"/>
      <c r="J33" s="124">
        <v>0</v>
      </c>
      <c r="K33" s="134"/>
      <c r="L33" s="124">
        <v>146434.16831594333</v>
      </c>
      <c r="M33" s="134"/>
      <c r="N33" s="136">
        <v>240932.64181701496</v>
      </c>
      <c r="O33" s="134"/>
      <c r="P33" s="124">
        <v>1231761.5667199271</v>
      </c>
    </row>
    <row r="34" spans="2:16" s="12" customFormat="1" x14ac:dyDescent="0.35">
      <c r="B34" s="53"/>
      <c r="C34" s="54">
        <v>2.2999999999999998</v>
      </c>
      <c r="D34" s="343" t="s">
        <v>28</v>
      </c>
      <c r="E34" s="123">
        <v>0</v>
      </c>
      <c r="F34" s="133"/>
      <c r="G34" s="123">
        <v>0</v>
      </c>
      <c r="H34" s="135"/>
      <c r="I34" s="123">
        <v>0</v>
      </c>
      <c r="J34" s="133"/>
      <c r="K34" s="123">
        <v>884021.38294351869</v>
      </c>
      <c r="L34" s="133"/>
      <c r="M34" s="123">
        <v>3570813.464374599</v>
      </c>
      <c r="N34" s="135"/>
      <c r="O34" s="123">
        <v>18255686.544470739</v>
      </c>
      <c r="P34" s="133"/>
    </row>
    <row r="35" spans="2:16" s="12" customFormat="1" x14ac:dyDescent="0.35">
      <c r="B35" s="53"/>
      <c r="C35" s="54">
        <v>2.4</v>
      </c>
      <c r="D35" s="343" t="s">
        <v>36</v>
      </c>
      <c r="E35" s="130"/>
      <c r="F35" s="131"/>
      <c r="G35" s="130"/>
      <c r="H35" s="132"/>
      <c r="I35" s="130"/>
      <c r="J35" s="131"/>
      <c r="K35" s="130"/>
      <c r="L35" s="131"/>
      <c r="M35" s="130"/>
      <c r="N35" s="132"/>
      <c r="O35" s="130"/>
      <c r="P35" s="131"/>
    </row>
    <row r="36" spans="2:16" s="12" customFormat="1" ht="31" x14ac:dyDescent="0.35">
      <c r="B36" s="53"/>
      <c r="C36" s="54"/>
      <c r="D36" s="344" t="s">
        <v>52</v>
      </c>
      <c r="E36" s="123">
        <v>0</v>
      </c>
      <c r="F36" s="133"/>
      <c r="G36" s="123">
        <v>0</v>
      </c>
      <c r="H36" s="135"/>
      <c r="I36" s="123">
        <v>0</v>
      </c>
      <c r="J36" s="133"/>
      <c r="K36" s="123">
        <v>0</v>
      </c>
      <c r="L36" s="133"/>
      <c r="M36" s="123">
        <v>0</v>
      </c>
      <c r="N36" s="135"/>
      <c r="O36" s="123">
        <v>0</v>
      </c>
      <c r="P36" s="133"/>
    </row>
    <row r="37" spans="2:16" s="12" customFormat="1" ht="31" x14ac:dyDescent="0.35">
      <c r="B37" s="53"/>
      <c r="C37" s="54"/>
      <c r="D37" s="344" t="s">
        <v>43</v>
      </c>
      <c r="E37" s="134"/>
      <c r="F37" s="124">
        <v>0</v>
      </c>
      <c r="G37" s="134"/>
      <c r="H37" s="136">
        <v>0</v>
      </c>
      <c r="I37" s="134"/>
      <c r="J37" s="124">
        <v>0</v>
      </c>
      <c r="K37" s="134"/>
      <c r="L37" s="124">
        <v>0</v>
      </c>
      <c r="M37" s="134"/>
      <c r="N37" s="136">
        <v>0</v>
      </c>
      <c r="O37" s="134"/>
      <c r="P37" s="124">
        <v>0</v>
      </c>
    </row>
    <row r="38" spans="2:16" s="12" customFormat="1" x14ac:dyDescent="0.35">
      <c r="B38" s="53"/>
      <c r="C38" s="54">
        <v>2.5</v>
      </c>
      <c r="D38" s="343" t="s">
        <v>29</v>
      </c>
      <c r="E38" s="123">
        <v>0</v>
      </c>
      <c r="F38" s="133"/>
      <c r="G38" s="123">
        <v>0</v>
      </c>
      <c r="H38" s="135"/>
      <c r="I38" s="123">
        <v>0</v>
      </c>
      <c r="J38" s="133"/>
      <c r="K38" s="123">
        <v>0</v>
      </c>
      <c r="L38" s="133"/>
      <c r="M38" s="123">
        <v>0</v>
      </c>
      <c r="N38" s="135"/>
      <c r="O38" s="123">
        <v>0</v>
      </c>
      <c r="P38" s="133"/>
    </row>
    <row r="39" spans="2:16" s="12" customFormat="1" x14ac:dyDescent="0.35">
      <c r="B39" s="53"/>
      <c r="C39" s="54">
        <v>2.6</v>
      </c>
      <c r="D39" s="343" t="s">
        <v>31</v>
      </c>
      <c r="E39" s="130"/>
      <c r="F39" s="131"/>
      <c r="G39" s="130"/>
      <c r="H39" s="132"/>
      <c r="I39" s="130"/>
      <c r="J39" s="131"/>
      <c r="K39" s="130"/>
      <c r="L39" s="131"/>
      <c r="M39" s="130"/>
      <c r="N39" s="132"/>
      <c r="O39" s="130"/>
      <c r="P39" s="131"/>
    </row>
    <row r="40" spans="2:16" s="12" customFormat="1" ht="28.5" customHeight="1" x14ac:dyDescent="0.35">
      <c r="B40" s="53"/>
      <c r="C40" s="54"/>
      <c r="D40" s="344" t="s">
        <v>112</v>
      </c>
      <c r="E40" s="123">
        <v>0</v>
      </c>
      <c r="F40" s="133"/>
      <c r="G40" s="123">
        <v>0</v>
      </c>
      <c r="H40" s="135"/>
      <c r="I40" s="123">
        <v>0</v>
      </c>
      <c r="J40" s="133"/>
      <c r="K40" s="123">
        <v>0</v>
      </c>
      <c r="L40" s="133"/>
      <c r="M40" s="123">
        <v>0</v>
      </c>
      <c r="N40" s="135"/>
      <c r="O40" s="123">
        <v>0</v>
      </c>
      <c r="P40" s="133"/>
    </row>
    <row r="41" spans="2:16" s="12" customFormat="1" ht="28" customHeight="1" x14ac:dyDescent="0.35">
      <c r="B41" s="53"/>
      <c r="C41" s="54"/>
      <c r="D41" s="344" t="s">
        <v>113</v>
      </c>
      <c r="E41" s="134"/>
      <c r="F41" s="124">
        <v>0</v>
      </c>
      <c r="G41" s="134"/>
      <c r="H41" s="136">
        <v>0</v>
      </c>
      <c r="I41" s="134"/>
      <c r="J41" s="124">
        <v>0</v>
      </c>
      <c r="K41" s="134"/>
      <c r="L41" s="124">
        <v>0</v>
      </c>
      <c r="M41" s="134"/>
      <c r="N41" s="136">
        <v>0</v>
      </c>
      <c r="O41" s="134"/>
      <c r="P41" s="124">
        <v>0</v>
      </c>
    </row>
    <row r="42" spans="2:16" s="12" customFormat="1" x14ac:dyDescent="0.35">
      <c r="B42" s="53"/>
      <c r="C42" s="54">
        <v>2.7</v>
      </c>
      <c r="D42" s="343" t="s">
        <v>37</v>
      </c>
      <c r="E42" s="130"/>
      <c r="F42" s="131"/>
      <c r="G42" s="130"/>
      <c r="H42" s="132"/>
      <c r="I42" s="130"/>
      <c r="J42" s="131"/>
      <c r="K42" s="130"/>
      <c r="L42" s="131"/>
      <c r="M42" s="130"/>
      <c r="N42" s="132"/>
      <c r="O42" s="130"/>
      <c r="P42" s="131"/>
    </row>
    <row r="43" spans="2:16" s="12" customFormat="1" x14ac:dyDescent="0.35">
      <c r="B43" s="53"/>
      <c r="C43" s="54"/>
      <c r="D43" s="344" t="s">
        <v>114</v>
      </c>
      <c r="E43" s="123">
        <v>0</v>
      </c>
      <c r="F43" s="133"/>
      <c r="G43" s="123">
        <v>0</v>
      </c>
      <c r="H43" s="135"/>
      <c r="I43" s="123">
        <v>0</v>
      </c>
      <c r="J43" s="133"/>
      <c r="K43" s="123">
        <v>0</v>
      </c>
      <c r="L43" s="133"/>
      <c r="M43" s="123">
        <v>0</v>
      </c>
      <c r="N43" s="135"/>
      <c r="O43" s="123">
        <v>0</v>
      </c>
      <c r="P43" s="133"/>
    </row>
    <row r="44" spans="2:16" s="12" customFormat="1" ht="31" x14ac:dyDescent="0.35">
      <c r="B44" s="53"/>
      <c r="C44" s="54"/>
      <c r="D44" s="344" t="s">
        <v>115</v>
      </c>
      <c r="E44" s="134"/>
      <c r="F44" s="124">
        <v>0</v>
      </c>
      <c r="G44" s="134"/>
      <c r="H44" s="136">
        <v>0</v>
      </c>
      <c r="I44" s="134"/>
      <c r="J44" s="124">
        <v>0</v>
      </c>
      <c r="K44" s="134"/>
      <c r="L44" s="124">
        <v>0</v>
      </c>
      <c r="M44" s="134"/>
      <c r="N44" s="136">
        <v>0</v>
      </c>
      <c r="O44" s="134"/>
      <c r="P44" s="124">
        <v>0</v>
      </c>
    </row>
    <row r="45" spans="2:16" s="12" customFormat="1" x14ac:dyDescent="0.35">
      <c r="B45" s="53"/>
      <c r="C45" s="137" t="s">
        <v>116</v>
      </c>
      <c r="D45" s="343" t="s">
        <v>30</v>
      </c>
      <c r="E45" s="123">
        <v>0</v>
      </c>
      <c r="F45" s="138"/>
      <c r="G45" s="123">
        <v>0</v>
      </c>
      <c r="H45" s="139"/>
      <c r="I45" s="123">
        <v>0</v>
      </c>
      <c r="J45" s="138"/>
      <c r="K45" s="123">
        <v>0</v>
      </c>
      <c r="L45" s="138"/>
      <c r="M45" s="123">
        <v>0</v>
      </c>
      <c r="N45" s="139"/>
      <c r="O45" s="123">
        <v>0</v>
      </c>
      <c r="P45" s="138"/>
    </row>
    <row r="46" spans="2:16" s="12" customFormat="1" x14ac:dyDescent="0.35">
      <c r="B46" s="53"/>
      <c r="C46" s="54">
        <v>2.9</v>
      </c>
      <c r="D46" s="343" t="s">
        <v>100</v>
      </c>
      <c r="E46" s="130"/>
      <c r="F46" s="140"/>
      <c r="G46" s="130"/>
      <c r="H46" s="141"/>
      <c r="I46" s="130"/>
      <c r="J46" s="140"/>
      <c r="K46" s="130"/>
      <c r="L46" s="140"/>
      <c r="M46" s="130"/>
      <c r="N46" s="141"/>
      <c r="O46" s="130"/>
      <c r="P46" s="140"/>
    </row>
    <row r="47" spans="2:16" s="12" customFormat="1" x14ac:dyDescent="0.35">
      <c r="B47" s="53"/>
      <c r="C47" s="54"/>
      <c r="D47" s="344" t="s">
        <v>117</v>
      </c>
      <c r="E47" s="123">
        <v>0</v>
      </c>
      <c r="F47" s="142">
        <v>0</v>
      </c>
      <c r="G47" s="123">
        <v>0</v>
      </c>
      <c r="H47" s="143">
        <v>0</v>
      </c>
      <c r="I47" s="123">
        <v>0</v>
      </c>
      <c r="J47" s="142">
        <v>0</v>
      </c>
      <c r="K47" s="123">
        <v>0</v>
      </c>
      <c r="L47" s="142">
        <v>0</v>
      </c>
      <c r="M47" s="123">
        <v>0</v>
      </c>
      <c r="N47" s="143">
        <v>0</v>
      </c>
      <c r="O47" s="123">
        <v>0</v>
      </c>
      <c r="P47" s="142">
        <v>0</v>
      </c>
    </row>
    <row r="48" spans="2:16" s="12" customFormat="1" x14ac:dyDescent="0.35">
      <c r="B48" s="53"/>
      <c r="C48" s="54"/>
      <c r="D48" s="343" t="s">
        <v>118</v>
      </c>
      <c r="E48" s="123">
        <v>0</v>
      </c>
      <c r="F48" s="142">
        <v>0</v>
      </c>
      <c r="G48" s="123">
        <v>0</v>
      </c>
      <c r="H48" s="143">
        <v>0</v>
      </c>
      <c r="I48" s="123">
        <v>0</v>
      </c>
      <c r="J48" s="142">
        <v>0</v>
      </c>
      <c r="K48" s="123">
        <v>0</v>
      </c>
      <c r="L48" s="142">
        <v>0</v>
      </c>
      <c r="M48" s="123">
        <v>0</v>
      </c>
      <c r="N48" s="143">
        <v>0</v>
      </c>
      <c r="O48" s="123">
        <v>0</v>
      </c>
      <c r="P48" s="142">
        <v>0</v>
      </c>
    </row>
    <row r="49" spans="1:16" s="12" customFormat="1" x14ac:dyDescent="0.35">
      <c r="B49" s="53"/>
      <c r="C49" s="54"/>
      <c r="D49" s="343" t="s">
        <v>119</v>
      </c>
      <c r="E49" s="123">
        <v>0</v>
      </c>
      <c r="F49" s="138"/>
      <c r="G49" s="123">
        <v>0</v>
      </c>
      <c r="H49" s="139"/>
      <c r="I49" s="123">
        <v>0</v>
      </c>
      <c r="J49" s="138"/>
      <c r="K49" s="123">
        <v>0</v>
      </c>
      <c r="L49" s="138"/>
      <c r="M49" s="123">
        <v>0</v>
      </c>
      <c r="N49" s="139"/>
      <c r="O49" s="123">
        <v>0</v>
      </c>
      <c r="P49" s="138"/>
    </row>
    <row r="50" spans="1:16" s="12" customFormat="1" x14ac:dyDescent="0.35">
      <c r="B50" s="53"/>
      <c r="C50" s="144" t="s">
        <v>14</v>
      </c>
      <c r="D50" s="343" t="s">
        <v>26</v>
      </c>
      <c r="E50" s="123">
        <v>0</v>
      </c>
      <c r="F50" s="124">
        <v>0</v>
      </c>
      <c r="G50" s="123">
        <v>0</v>
      </c>
      <c r="H50" s="136">
        <v>0</v>
      </c>
      <c r="I50" s="123">
        <v>0</v>
      </c>
      <c r="J50" s="124">
        <v>0</v>
      </c>
      <c r="K50" s="123">
        <v>0</v>
      </c>
      <c r="L50" s="124">
        <v>0</v>
      </c>
      <c r="M50" s="123">
        <v>0</v>
      </c>
      <c r="N50" s="136">
        <v>0</v>
      </c>
      <c r="O50" s="123">
        <v>0</v>
      </c>
      <c r="P50" s="124">
        <v>0</v>
      </c>
    </row>
    <row r="51" spans="1:16" s="12" customFormat="1" x14ac:dyDescent="0.35">
      <c r="A51" s="145"/>
      <c r="B51" s="53"/>
      <c r="C51" s="144" t="s">
        <v>120</v>
      </c>
      <c r="D51" s="344"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12731995.481788334</v>
      </c>
      <c r="L51" s="79">
        <f>L30+L33+L37+L41+L44+L47+L48+L50</f>
        <v>13488313.838315941</v>
      </c>
      <c r="M51" s="78">
        <f>M29+M32-M34+M36-M38+M40+M43-M45+M47+M48-M49+M50</f>
        <v>51428146.164685093</v>
      </c>
      <c r="N51" s="79">
        <f>N30+N33+N37+N41+N44+N47+N48+N50</f>
        <v>50986577.851816982</v>
      </c>
      <c r="O51" s="78">
        <f>O29+O32-O34+O36-O38+O40+O43-O45+O47+O48-O49+O50</f>
        <v>262924996.03032321</v>
      </c>
      <c r="P51" s="79">
        <f>P30+P33+P37+P41+P44+P47+P48+P50</f>
        <v>261038313.08672002</v>
      </c>
    </row>
    <row r="52" spans="1:16" s="12" customFormat="1" ht="16" thickBot="1" x14ac:dyDescent="0.4">
      <c r="B52" s="125"/>
      <c r="C52" s="95"/>
      <c r="D52" s="354"/>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7" priority="130" stopIfTrue="1" operator="lessThan">
      <formula>0</formula>
    </cfRule>
  </conditionalFormatting>
  <conditionalFormatting sqref="E22:P25">
    <cfRule type="cellIs" dxfId="16" priority="16" stopIfTrue="1" operator="lessThan">
      <formula>0</formula>
    </cfRule>
  </conditionalFormatting>
  <conditionalFormatting sqref="E50:P51">
    <cfRule type="cellIs" dxfId="15" priority="6" stopIfTrue="1" operator="lessThan">
      <formula>0</formula>
    </cfRule>
  </conditionalFormatting>
  <conditionalFormatting sqref="G29 H30">
    <cfRule type="cellIs" dxfId="14" priority="46" stopIfTrue="1" operator="lessThan">
      <formula>0</formula>
    </cfRule>
  </conditionalFormatting>
  <conditionalFormatting sqref="I29 J30">
    <cfRule type="cellIs" dxfId="13" priority="45" stopIfTrue="1" operator="lessThan">
      <formula>0</formula>
    </cfRule>
  </conditionalFormatting>
  <conditionalFormatting sqref="K29">
    <cfRule type="cellIs" dxfId="12" priority="5" stopIfTrue="1" operator="lessThan">
      <formula>0</formula>
    </cfRule>
  </conditionalFormatting>
  <conditionalFormatting sqref="K32 M32 O32 L33 N33 P33 K34 M34 O34 K36 M36 O36 L37 N37 P37 K38 M38 O38 K40 M40 O40 L41 N41 P41 L44 N44 P44 K45 M45 O45 K49 M49 O49">
    <cfRule type="cellIs" dxfId="11" priority="54" stopIfTrue="1" operator="lessThan">
      <formula>0</formula>
    </cfRule>
  </conditionalFormatting>
  <conditionalFormatting sqref="L30">
    <cfRule type="cellIs" dxfId="10" priority="4" stopIfTrue="1" operator="lessThan">
      <formula>0</formula>
    </cfRule>
  </conditionalFormatting>
  <conditionalFormatting sqref="M29">
    <cfRule type="cellIs" dxfId="9" priority="3" stopIfTrue="1" operator="lessThan">
      <formula>0</formula>
    </cfRule>
  </conditionalFormatting>
  <conditionalFormatting sqref="N30">
    <cfRule type="cellIs" dxfId="8" priority="2" stopIfTrue="1" operator="lessThan">
      <formula>0</formula>
    </cfRule>
  </conditionalFormatting>
  <conditionalFormatting sqref="O29">
    <cfRule type="cellIs" dxfId="7" priority="1" stopIfTrue="1" operator="lessThan">
      <formula>0</formula>
    </cfRule>
  </conditionalFormatting>
  <conditionalFormatting sqref="P30">
    <cfRule type="cellIs" dxfId="6" priority="42" stopIfTrue="1" operator="lessThan">
      <formula>0</formula>
    </cfRule>
  </conditionalFormatting>
  <pageMargins left="0.2" right="0.2" top="0.35" bottom="0.25" header="0.2" footer="0.2"/>
  <pageSetup scale="50"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view="pageBreakPreview" zoomScale="60" zoomScaleNormal="100" workbookViewId="0">
      <selection activeCell="D84" sqref="D84"/>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Metropolitan Life Insurance Company</v>
      </c>
    </row>
    <row r="9" spans="2:4" ht="15.75" customHeight="1" x14ac:dyDescent="0.35">
      <c r="B9" s="32" t="s">
        <v>90</v>
      </c>
    </row>
    <row r="10" spans="2:4" ht="15" customHeight="1" x14ac:dyDescent="0.35">
      <c r="B10" s="152" t="str">
        <f>'Cover Page'!C9</f>
        <v>None</v>
      </c>
    </row>
    <row r="11" spans="2:4" x14ac:dyDescent="0.35">
      <c r="B11" s="32" t="s">
        <v>85</v>
      </c>
    </row>
    <row r="12" spans="2:4" x14ac:dyDescent="0.35">
      <c r="B12" s="152" t="str">
        <f>'Cover Page'!C6</f>
        <v>2023</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38.5" x14ac:dyDescent="0.35">
      <c r="B18" s="361" t="s">
        <v>164</v>
      </c>
      <c r="C18" s="164"/>
      <c r="D18" s="362" t="s">
        <v>167</v>
      </c>
    </row>
    <row r="19" spans="2:4" s="11" customFormat="1" ht="38.5" x14ac:dyDescent="0.35">
      <c r="B19" s="361" t="s">
        <v>165</v>
      </c>
      <c r="C19" s="164"/>
      <c r="D19" s="362" t="s">
        <v>168</v>
      </c>
    </row>
    <row r="20" spans="2:4" s="11" customFormat="1" x14ac:dyDescent="0.35">
      <c r="B20" s="361" t="s">
        <v>166</v>
      </c>
      <c r="C20" s="164"/>
      <c r="D20" s="362" t="s">
        <v>169</v>
      </c>
    </row>
    <row r="21" spans="2:4" s="11" customFormat="1" x14ac:dyDescent="0.35">
      <c r="B21" s="156"/>
      <c r="C21" s="164"/>
      <c r="D21" s="287"/>
    </row>
    <row r="22" spans="2:4" s="11" customFormat="1" x14ac:dyDescent="0.35">
      <c r="B22" s="156"/>
      <c r="C22" s="164"/>
      <c r="D22" s="287"/>
    </row>
    <row r="23" spans="2:4" s="11" customFormat="1" ht="16"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38.5" x14ac:dyDescent="0.35">
      <c r="B26" s="361" t="s">
        <v>170</v>
      </c>
      <c r="C26" s="164"/>
      <c r="D26" s="362" t="s">
        <v>175</v>
      </c>
    </row>
    <row r="27" spans="2:4" s="11" customFormat="1" x14ac:dyDescent="0.35">
      <c r="B27" s="361" t="s">
        <v>171</v>
      </c>
      <c r="C27" s="164"/>
      <c r="D27" s="362" t="s">
        <v>176</v>
      </c>
    </row>
    <row r="28" spans="2:4" s="11" customFormat="1" ht="76" x14ac:dyDescent="0.35">
      <c r="B28" s="361" t="s">
        <v>172</v>
      </c>
      <c r="C28" s="164"/>
      <c r="D28" s="362" t="s">
        <v>177</v>
      </c>
    </row>
    <row r="29" spans="2:4" s="11" customFormat="1" ht="26" x14ac:dyDescent="0.35">
      <c r="B29" s="361" t="s">
        <v>173</v>
      </c>
      <c r="C29" s="166"/>
      <c r="D29" s="362" t="s">
        <v>178</v>
      </c>
    </row>
    <row r="30" spans="2:4" s="11" customFormat="1" ht="26" x14ac:dyDescent="0.35">
      <c r="B30" s="363" t="s">
        <v>174</v>
      </c>
      <c r="C30" s="166"/>
      <c r="D30" s="362" t="s">
        <v>179</v>
      </c>
    </row>
    <row r="31" spans="2:4" s="11" customFormat="1" x14ac:dyDescent="0.35">
      <c r="B31" s="156"/>
      <c r="C31" s="167"/>
      <c r="D31" s="362"/>
    </row>
    <row r="32" spans="2:4" s="11" customFormat="1" x14ac:dyDescent="0.35">
      <c r="B32" s="158" t="s">
        <v>80</v>
      </c>
      <c r="C32" s="168"/>
      <c r="D32" s="365"/>
    </row>
    <row r="33" spans="2:4" s="11" customFormat="1" ht="26" x14ac:dyDescent="0.35">
      <c r="B33" s="361" t="s">
        <v>180</v>
      </c>
      <c r="C33" s="164"/>
      <c r="D33" s="362" t="s">
        <v>183</v>
      </c>
    </row>
    <row r="34" spans="2:4" s="11" customFormat="1" ht="26" x14ac:dyDescent="0.35">
      <c r="B34" s="361" t="s">
        <v>181</v>
      </c>
      <c r="C34" s="164"/>
      <c r="D34" s="362" t="s">
        <v>184</v>
      </c>
    </row>
    <row r="35" spans="2:4" s="11" customFormat="1" ht="26" x14ac:dyDescent="0.35">
      <c r="B35" s="361" t="s">
        <v>182</v>
      </c>
      <c r="C35" s="164"/>
      <c r="D35" s="362" t="s">
        <v>185</v>
      </c>
    </row>
    <row r="36" spans="2:4" s="11" customFormat="1" x14ac:dyDescent="0.35">
      <c r="B36" s="156"/>
      <c r="C36" s="166"/>
      <c r="D36" s="362"/>
    </row>
    <row r="37" spans="2:4" s="11" customFormat="1" x14ac:dyDescent="0.35">
      <c r="B37" s="156"/>
      <c r="C37" s="166"/>
      <c r="D37" s="362"/>
    </row>
    <row r="38" spans="2:4" s="11" customFormat="1" x14ac:dyDescent="0.35">
      <c r="B38" s="156"/>
      <c r="C38" s="167"/>
      <c r="D38" s="362"/>
    </row>
    <row r="39" spans="2:4" s="11" customFormat="1" x14ac:dyDescent="0.35">
      <c r="B39" s="158" t="s">
        <v>81</v>
      </c>
      <c r="C39" s="168"/>
      <c r="D39" s="365"/>
    </row>
    <row r="40" spans="2:4" s="11" customFormat="1" x14ac:dyDescent="0.35">
      <c r="B40" s="364" t="s">
        <v>186</v>
      </c>
      <c r="C40" s="164"/>
      <c r="D40" s="362" t="s">
        <v>187</v>
      </c>
    </row>
    <row r="41" spans="2:4" s="11" customFormat="1" x14ac:dyDescent="0.35">
      <c r="B41" s="156"/>
      <c r="C41" s="164"/>
      <c r="D41" s="362"/>
    </row>
    <row r="42" spans="2:4" s="11" customFormat="1" x14ac:dyDescent="0.35">
      <c r="B42" s="156"/>
      <c r="C42" s="164"/>
      <c r="D42" s="362"/>
    </row>
    <row r="43" spans="2:4" s="11" customFormat="1" x14ac:dyDescent="0.35">
      <c r="B43" s="156"/>
      <c r="C43" s="166"/>
      <c r="D43" s="362"/>
    </row>
    <row r="44" spans="2:4" s="11" customFormat="1" x14ac:dyDescent="0.35">
      <c r="B44" s="156"/>
      <c r="C44" s="166"/>
      <c r="D44" s="362"/>
    </row>
    <row r="45" spans="2:4" s="11" customFormat="1" x14ac:dyDescent="0.35">
      <c r="B45" s="156"/>
      <c r="C45" s="167"/>
      <c r="D45" s="362"/>
    </row>
    <row r="46" spans="2:4" s="11" customFormat="1" x14ac:dyDescent="0.35">
      <c r="B46" s="158" t="s">
        <v>82</v>
      </c>
      <c r="C46" s="168"/>
      <c r="D46" s="365"/>
    </row>
    <row r="47" spans="2:4" s="11" customFormat="1" ht="88.5" x14ac:dyDescent="0.35">
      <c r="B47" s="361" t="s">
        <v>188</v>
      </c>
      <c r="C47" s="164"/>
      <c r="D47" s="362" t="s">
        <v>189</v>
      </c>
    </row>
    <row r="48" spans="2:4" s="11" customFormat="1" x14ac:dyDescent="0.35">
      <c r="B48" s="156"/>
      <c r="C48" s="164"/>
      <c r="D48" s="362"/>
    </row>
    <row r="49" spans="2:4" s="11" customFormat="1" x14ac:dyDescent="0.35">
      <c r="B49" s="156"/>
      <c r="C49" s="164"/>
      <c r="D49" s="362"/>
    </row>
    <row r="50" spans="2:4" s="11" customFormat="1" x14ac:dyDescent="0.35">
      <c r="B50" s="156"/>
      <c r="C50" s="166"/>
      <c r="D50" s="362"/>
    </row>
    <row r="51" spans="2:4" s="11" customFormat="1" x14ac:dyDescent="0.35">
      <c r="B51" s="156"/>
      <c r="C51" s="166"/>
      <c r="D51" s="362"/>
    </row>
    <row r="52" spans="2:4" s="11" customFormat="1" ht="16" thickBot="1" x14ac:dyDescent="0.4">
      <c r="B52" s="156"/>
      <c r="C52" s="167"/>
      <c r="D52" s="362"/>
    </row>
    <row r="53" spans="2:4" s="11" customFormat="1" x14ac:dyDescent="0.35">
      <c r="B53" s="155" t="s">
        <v>108</v>
      </c>
      <c r="C53" s="163"/>
      <c r="D53" s="366"/>
    </row>
    <row r="54" spans="2:4" s="11" customFormat="1" x14ac:dyDescent="0.35">
      <c r="B54" s="159" t="s">
        <v>109</v>
      </c>
      <c r="C54" s="165"/>
      <c r="D54" s="365"/>
    </row>
    <row r="55" spans="2:4" s="11" customFormat="1" ht="26" x14ac:dyDescent="0.35">
      <c r="B55" s="361" t="s">
        <v>191</v>
      </c>
      <c r="C55" s="169"/>
      <c r="D55" s="362" t="s">
        <v>190</v>
      </c>
    </row>
    <row r="56" spans="2:4" s="11" customFormat="1" x14ac:dyDescent="0.35">
      <c r="B56" s="156"/>
      <c r="C56" s="166"/>
      <c r="D56" s="287"/>
    </row>
    <row r="57" spans="2:4" s="11" customFormat="1" x14ac:dyDescent="0.35">
      <c r="B57" s="156"/>
      <c r="C57" s="166"/>
      <c r="D57" s="287"/>
    </row>
    <row r="58" spans="2:4" s="11" customFormat="1" x14ac:dyDescent="0.35">
      <c r="B58" s="156"/>
      <c r="C58" s="166"/>
      <c r="D58" s="287"/>
    </row>
    <row r="59" spans="2:4" s="11" customFormat="1" x14ac:dyDescent="0.35">
      <c r="B59" s="156"/>
      <c r="C59" s="166"/>
      <c r="D59" s="287"/>
    </row>
    <row r="60" spans="2:4" s="11" customFormat="1" x14ac:dyDescent="0.35">
      <c r="B60" s="156"/>
      <c r="C60" s="170"/>
      <c r="D60" s="287"/>
    </row>
    <row r="61" spans="2:4" s="11" customFormat="1" x14ac:dyDescent="0.35">
      <c r="B61" s="159" t="s">
        <v>110</v>
      </c>
      <c r="C61" s="165"/>
      <c r="D61" s="285"/>
    </row>
    <row r="62" spans="2:4" s="11" customFormat="1" ht="38.5" x14ac:dyDescent="0.35">
      <c r="B62" s="361" t="s">
        <v>192</v>
      </c>
      <c r="C62" s="169"/>
      <c r="D62" s="362" t="s">
        <v>193</v>
      </c>
    </row>
    <row r="63" spans="2:4" s="11" customFormat="1" x14ac:dyDescent="0.35">
      <c r="B63" s="156"/>
      <c r="C63" s="164"/>
      <c r="D63" s="287"/>
    </row>
    <row r="64" spans="2:4" s="11" customFormat="1" x14ac:dyDescent="0.35">
      <c r="B64" s="156"/>
      <c r="C64" s="166"/>
      <c r="D64" s="287"/>
    </row>
    <row r="65" spans="2:4" s="11" customFormat="1" x14ac:dyDescent="0.35">
      <c r="B65" s="156"/>
      <c r="C65" s="166"/>
      <c r="D65" s="287"/>
    </row>
    <row r="66" spans="2:4" s="11" customFormat="1" x14ac:dyDescent="0.35">
      <c r="B66" s="156"/>
      <c r="C66" s="166"/>
      <c r="D66" s="287"/>
    </row>
    <row r="67" spans="2:4" s="11" customFormat="1" x14ac:dyDescent="0.35">
      <c r="B67" s="156"/>
      <c r="C67" s="170"/>
      <c r="D67" s="287"/>
    </row>
    <row r="68" spans="2:4" s="11" customFormat="1" x14ac:dyDescent="0.35">
      <c r="B68" s="159" t="s">
        <v>111</v>
      </c>
      <c r="C68" s="165"/>
      <c r="D68" s="285"/>
    </row>
    <row r="69" spans="2:4" s="11" customFormat="1" ht="26" x14ac:dyDescent="0.35">
      <c r="B69" s="363" t="s">
        <v>194</v>
      </c>
      <c r="C69" s="169"/>
      <c r="D69" s="362" t="s">
        <v>196</v>
      </c>
    </row>
    <row r="70" spans="2:4" s="11" customFormat="1" ht="38.5" x14ac:dyDescent="0.35">
      <c r="B70" s="363" t="s">
        <v>195</v>
      </c>
      <c r="C70" s="164"/>
      <c r="D70" s="362" t="s">
        <v>197</v>
      </c>
    </row>
    <row r="71" spans="2:4" s="11" customFormat="1" x14ac:dyDescent="0.35">
      <c r="B71" s="156"/>
      <c r="C71" s="166"/>
      <c r="D71" s="287"/>
    </row>
    <row r="72" spans="2:4" s="11" customFormat="1" x14ac:dyDescent="0.35">
      <c r="B72" s="156"/>
      <c r="C72" s="166"/>
      <c r="D72" s="287"/>
    </row>
    <row r="73" spans="2:4" s="11" customFormat="1" x14ac:dyDescent="0.35">
      <c r="B73" s="156"/>
      <c r="C73" s="166"/>
      <c r="D73" s="287"/>
    </row>
    <row r="74" spans="2:4" s="11" customFormat="1" x14ac:dyDescent="0.35">
      <c r="B74" s="156"/>
      <c r="C74" s="170"/>
      <c r="D74" s="287"/>
    </row>
    <row r="75" spans="2:4" s="11" customFormat="1" x14ac:dyDescent="0.35">
      <c r="B75" s="159" t="s">
        <v>128</v>
      </c>
      <c r="C75" s="165"/>
      <c r="D75" s="285"/>
    </row>
    <row r="76" spans="2:4" s="11" customFormat="1" ht="26" x14ac:dyDescent="0.35">
      <c r="B76" s="363" t="s">
        <v>198</v>
      </c>
      <c r="C76" s="169"/>
      <c r="D76" s="362" t="s">
        <v>199</v>
      </c>
    </row>
    <row r="77" spans="2:4" s="11" customFormat="1" x14ac:dyDescent="0.35">
      <c r="B77" s="156"/>
      <c r="C77" s="164"/>
      <c r="D77" s="287"/>
    </row>
    <row r="78" spans="2:4" s="11" customFormat="1" x14ac:dyDescent="0.35">
      <c r="B78" s="156"/>
      <c r="C78" s="166"/>
      <c r="D78" s="287"/>
    </row>
    <row r="79" spans="2:4" s="11" customFormat="1" x14ac:dyDescent="0.35">
      <c r="B79" s="156"/>
      <c r="C79" s="166"/>
      <c r="D79" s="287"/>
    </row>
    <row r="80" spans="2:4" s="11" customFormat="1" x14ac:dyDescent="0.35">
      <c r="B80" s="156"/>
      <c r="C80" s="166"/>
      <c r="D80" s="287"/>
    </row>
    <row r="81" spans="2:4" s="11" customFormat="1" ht="16"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41"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sheetPr>
  <dimension ref="B1:AB42"/>
  <sheetViews>
    <sheetView view="pageBreakPreview" topLeftCell="A9" zoomScale="42" zoomScaleNormal="57" workbookViewId="0">
      <selection activeCell="S10" sqref="S10"/>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hidden="1" customWidth="1"/>
    <col min="6" max="6" width="15.1796875" style="5" hidden="1" customWidth="1"/>
    <col min="7" max="8" width="16.26953125" style="5" hidden="1" customWidth="1"/>
    <col min="9" max="9" width="15.54296875" style="5" hidden="1" customWidth="1"/>
    <col min="10" max="10" width="15.7265625" style="5" hidden="1" customWidth="1"/>
    <col min="11" max="12" width="16.26953125" style="5" hidden="1" customWidth="1"/>
    <col min="13" max="13" width="16.81640625" style="5" hidden="1" customWidth="1"/>
    <col min="14" max="14" width="16.81640625" style="6" hidden="1" customWidth="1"/>
    <col min="15" max="16" width="16.81640625" style="5" hidden="1" customWidth="1"/>
    <col min="17" max="18" width="13.453125" style="5" bestFit="1" customWidth="1"/>
    <col min="19" max="21" width="14.81640625" style="5" bestFit="1" customWidth="1"/>
    <col min="22" max="22" width="16.54296875" style="5" customWidth="1"/>
    <col min="23" max="23" width="14.81640625" style="5" bestFit="1" customWidth="1"/>
    <col min="24" max="25" width="16" style="5" bestFit="1" customWidth="1"/>
    <col min="26" max="26" width="16" style="6" bestFit="1" customWidth="1"/>
    <col min="27" max="28" width="16"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8"/>
      <c r="C6" s="317"/>
      <c r="D6" s="151">
        <f>'Cover Page'!C7</f>
        <v>0</v>
      </c>
      <c r="E6" s="2"/>
      <c r="F6" s="288" t="s">
        <v>126</v>
      </c>
      <c r="G6" s="288"/>
      <c r="H6" s="6"/>
      <c r="I6" s="6"/>
      <c r="J6" s="6"/>
      <c r="K6" s="4"/>
      <c r="L6" s="4"/>
      <c r="M6" s="4"/>
      <c r="P6" s="6"/>
      <c r="Q6" s="368" t="s">
        <v>126</v>
      </c>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8"/>
      <c r="C8" s="317"/>
      <c r="D8" s="318" t="str">
        <f>'Cover Page'!C8</f>
        <v>Metropolitan Life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8"/>
      <c r="C10" s="317"/>
      <c r="D10" s="318" t="str">
        <f>'Cover Page'!C9</f>
        <v>None</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8"/>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7415125.96907009</v>
      </c>
      <c r="R21" s="207">
        <v>8270614.854622283</v>
      </c>
      <c r="S21" s="135"/>
      <c r="T21" s="133"/>
      <c r="U21" s="206">
        <f>U22</f>
        <v>47105516.38055981</v>
      </c>
      <c r="V21" s="207">
        <f>V22</f>
        <v>46365778.632618591</v>
      </c>
      <c r="W21" s="135"/>
      <c r="X21" s="133"/>
      <c r="Y21" s="206">
        <f>Y22</f>
        <v>213201880.62258294</v>
      </c>
      <c r="Z21" s="207">
        <f>Z22</f>
        <v>241612610.12426645</v>
      </c>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7415125.96907009</v>
      </c>
      <c r="R22" s="209">
        <v>8270614.854622283</v>
      </c>
      <c r="S22" s="210">
        <f>'Pt 1 Summary of Data'!L24</f>
        <v>13488313.838315941</v>
      </c>
      <c r="T22" s="211">
        <f>SUM(Q22:S22)</f>
        <v>29174054.662008315</v>
      </c>
      <c r="U22" s="208">
        <v>47105516.38055981</v>
      </c>
      <c r="V22" s="209">
        <v>46365778.632618591</v>
      </c>
      <c r="W22" s="210">
        <f>'Pt 1 Summary of Data'!N24</f>
        <v>50986577.851816982</v>
      </c>
      <c r="X22" s="211">
        <f>SUM(U22:W22)</f>
        <v>144457872.86499539</v>
      </c>
      <c r="Y22" s="208">
        <v>213201880.62258294</v>
      </c>
      <c r="Z22" s="209">
        <v>241612610.12426645</v>
      </c>
      <c r="AA22" s="210">
        <f>'Pt 1 Summary of Data'!P24</f>
        <v>261038313.08672002</v>
      </c>
      <c r="AB22" s="211">
        <f>SUM(Y22:AA22)</f>
        <v>715852803.83356941</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7415125.96907009</v>
      </c>
      <c r="R23" s="212">
        <f>SUM(R$22:R$22)</f>
        <v>8270614.854622283</v>
      </c>
      <c r="S23" s="212">
        <f>SUM(S$22:S$22)</f>
        <v>13488313.838315941</v>
      </c>
      <c r="T23" s="211">
        <f>SUM(Q23:S23)</f>
        <v>29174054.662008315</v>
      </c>
      <c r="U23" s="212">
        <f>SUM(U$22:U$22)</f>
        <v>47105516.38055981</v>
      </c>
      <c r="V23" s="212">
        <f>SUM(V$22:V$22)</f>
        <v>46365778.632618591</v>
      </c>
      <c r="W23" s="212">
        <f>SUM(W$22:W$22)</f>
        <v>50986577.851816982</v>
      </c>
      <c r="X23" s="211">
        <f>SUM(U23:W23)</f>
        <v>144457872.86499539</v>
      </c>
      <c r="Y23" s="359">
        <f>SUM(Y$22:Y$22)</f>
        <v>213201880.62258294</v>
      </c>
      <c r="Z23" s="212">
        <f>SUM(Z$22:Z$22)</f>
        <v>241612610.12426645</v>
      </c>
      <c r="AA23" s="212">
        <f>SUM(AA$22:AA$22)</f>
        <v>261038313.08672002</v>
      </c>
      <c r="AB23" s="211">
        <f>SUM(Y23:AA23)</f>
        <v>715852803.83356941</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8267577.3533342928</v>
      </c>
      <c r="R26" s="209">
        <v>9149588.4636672493</v>
      </c>
      <c r="S26" s="219">
        <f>'Pt 1 Summary of Data'!L21</f>
        <v>16025243.7914676</v>
      </c>
      <c r="T26" s="211">
        <f>SUM(Q26:S26)</f>
        <v>33442409.608469144</v>
      </c>
      <c r="U26" s="218">
        <v>74786769.877306148</v>
      </c>
      <c r="V26" s="209">
        <v>73153715.104259849</v>
      </c>
      <c r="W26" s="219">
        <f>'Pt 1 Summary of Data'!N21</f>
        <v>74358403.08732982</v>
      </c>
      <c r="X26" s="211">
        <f>SUM(U26:W26)</f>
        <v>222298888.06889582</v>
      </c>
      <c r="Y26" s="218">
        <v>280915117.95626444</v>
      </c>
      <c r="Z26" s="209">
        <v>309472723.45759666</v>
      </c>
      <c r="AA26" s="219">
        <f>'Pt 1 Summary of Data'!P21</f>
        <v>320050776.78813154</v>
      </c>
      <c r="AB26" s="211">
        <f>SUM(Y26:AA26)</f>
        <v>910438618.20199251</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174184.03024663014</v>
      </c>
      <c r="R27" s="209">
        <v>206420.70439024403</v>
      </c>
      <c r="S27" s="219">
        <f>'Pt 1 Summary of Data'!L35</f>
        <v>511595.08603382984</v>
      </c>
      <c r="T27" s="211">
        <f>SUM(Q27:S27)</f>
        <v>892199.82067070401</v>
      </c>
      <c r="U27" s="218">
        <v>3975240.509577441</v>
      </c>
      <c r="V27" s="209">
        <v>4066925.1484811995</v>
      </c>
      <c r="W27" s="219">
        <f>'Pt 1 Summary of Data'!N35</f>
        <v>2611771.1634477461</v>
      </c>
      <c r="X27" s="211">
        <f>SUM(U27:W27)</f>
        <v>10653936.821506387</v>
      </c>
      <c r="Y27" s="218">
        <v>11305111.464358991</v>
      </c>
      <c r="Z27" s="209">
        <v>12494533.705462651</v>
      </c>
      <c r="AA27" s="219">
        <f>'Pt 1 Summary of Data'!P35</f>
        <v>9903978.2018835098</v>
      </c>
      <c r="AB27" s="211">
        <f>SUM(Y27:AA27)</f>
        <v>33703623.371705152</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8093393.3230876625</v>
      </c>
      <c r="R28" s="219">
        <f t="shared" si="0"/>
        <v>8943167.7592770047</v>
      </c>
      <c r="S28" s="219">
        <f t="shared" si="0"/>
        <v>15513648.705433769</v>
      </c>
      <c r="T28" s="79">
        <f>T$26-T$27</f>
        <v>32550209.787798438</v>
      </c>
      <c r="U28" s="219">
        <f t="shared" si="0"/>
        <v>70811529.36772871</v>
      </c>
      <c r="V28" s="219">
        <f t="shared" si="0"/>
        <v>69086789.955778643</v>
      </c>
      <c r="W28" s="219">
        <f t="shared" si="0"/>
        <v>71746631.923882067</v>
      </c>
      <c r="X28" s="79">
        <f>X$26-X$27</f>
        <v>211644951.24738944</v>
      </c>
      <c r="Y28" s="78">
        <f t="shared" si="0"/>
        <v>269610006.49190545</v>
      </c>
      <c r="Z28" s="219">
        <f t="shared" si="0"/>
        <v>296978189.75213403</v>
      </c>
      <c r="AA28" s="219">
        <f t="shared" si="0"/>
        <v>310146798.58624804</v>
      </c>
      <c r="AB28" s="79">
        <f>AB$26-AB$27</f>
        <v>876734994.83028734</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17187.416666666668</v>
      </c>
      <c r="R30" s="224">
        <v>18952.166666666668</v>
      </c>
      <c r="S30" s="225">
        <f>'Pt 1 Summary of Data'!L49</f>
        <v>28852.833333333332</v>
      </c>
      <c r="T30" s="226">
        <f>SUM(Q30:S30)</f>
        <v>64992.416666666672</v>
      </c>
      <c r="U30" s="227">
        <v>149065.4</v>
      </c>
      <c r="V30" s="224">
        <v>149241.21666666667</v>
      </c>
      <c r="W30" s="228">
        <f>'Pt 1 Summary of Data'!N49</f>
        <v>157188.16666666669</v>
      </c>
      <c r="X30" s="226">
        <f>SUM(U30:W30)</f>
        <v>455494.78333333338</v>
      </c>
      <c r="Y30" s="227">
        <v>757167.58333333337</v>
      </c>
      <c r="Z30" s="224">
        <v>775479.10000000009</v>
      </c>
      <c r="AA30" s="228">
        <f>'Pt 1 Summary of Data'!P49</f>
        <v>792915.56666666677</v>
      </c>
      <c r="AB30" s="226">
        <f>SUM(Y30:AA30)</f>
        <v>2325562.2500000005</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0.89627854481430447</v>
      </c>
      <c r="U33" s="237"/>
      <c r="V33" s="238"/>
      <c r="W33" s="238"/>
      <c r="X33" s="239">
        <f>IF(X30&lt;1000,"Not Required to Calculate",X23/X28)</f>
        <v>0.68254816386401862</v>
      </c>
      <c r="Y33" s="237"/>
      <c r="Z33" s="238"/>
      <c r="AA33" s="238"/>
      <c r="AB33" s="360">
        <f>IF(AB30&lt;1000,"Not Required to Calculate",AB23/AB28)</f>
        <v>0.81649849504654426</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5" right="0.25" top="0.75" bottom="0.75" header="0.3" footer="0.3"/>
  <pageSetup scale="5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view="pageBreakPreview" zoomScale="60" zoomScaleNormal="45" workbookViewId="0">
      <selection activeCell="B30" sqref="B30"/>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2" t="s">
        <v>127</v>
      </c>
    </row>
    <row r="8" spans="2:3" ht="15.75" customHeight="1" x14ac:dyDescent="0.35">
      <c r="B8" s="243" t="str">
        <f>'Cover Page'!C8</f>
        <v>Metropolitan Life Insurance Company</v>
      </c>
      <c r="C8" s="288"/>
    </row>
    <row r="9" spans="2:3" ht="15.75" customHeight="1" x14ac:dyDescent="0.35">
      <c r="B9" s="32" t="s">
        <v>90</v>
      </c>
      <c r="C9" s="288"/>
    </row>
    <row r="10" spans="2:3" ht="15.75" customHeight="1" x14ac:dyDescent="0.35">
      <c r="B10" s="243" t="str">
        <f>'Cover Page'!C9</f>
        <v>None</v>
      </c>
      <c r="C10" s="288"/>
    </row>
    <row r="11" spans="2:3" x14ac:dyDescent="0.35">
      <c r="B11" s="32" t="s">
        <v>85</v>
      </c>
    </row>
    <row r="12" spans="2:3" x14ac:dyDescent="0.35">
      <c r="B12" s="152" t="str">
        <f>'Cover Page'!C6</f>
        <v>2023</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67">
        <v>2.35E-2</v>
      </c>
    </row>
    <row r="18" spans="2:3" s="11" customFormat="1" ht="46.5" x14ac:dyDescent="0.35">
      <c r="B18" s="330" t="s">
        <v>156</v>
      </c>
      <c r="C18" s="315"/>
    </row>
    <row r="19" spans="2:3" s="11" customFormat="1" x14ac:dyDescent="0.35">
      <c r="B19" s="309" t="s">
        <v>96</v>
      </c>
      <c r="C19" s="306"/>
    </row>
    <row r="20" spans="2:3" s="11" customFormat="1" x14ac:dyDescent="0.35">
      <c r="B20" s="308" t="s">
        <v>97</v>
      </c>
      <c r="C20" s="336"/>
    </row>
    <row r="21" spans="2:3" s="11" customFormat="1" x14ac:dyDescent="0.35">
      <c r="B21" s="310"/>
      <c r="C21" s="311"/>
    </row>
    <row r="22" spans="2:3" s="11" customFormat="1" x14ac:dyDescent="0.35">
      <c r="B22" s="310" t="s">
        <v>200</v>
      </c>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row>
    <row r="35" spans="2:3" s="11" customFormat="1" x14ac:dyDescent="0.35">
      <c r="B35" s="305" t="s">
        <v>201</v>
      </c>
      <c r="C35" s="306" t="s">
        <v>202</v>
      </c>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view="pageBreakPreview" topLeftCell="A12" zoomScale="60" zoomScaleNormal="100" workbookViewId="0">
      <selection activeCell="G14" sqref="G14"/>
    </sheetView>
  </sheetViews>
  <sheetFormatPr defaultColWidth="9.1796875" defaultRowHeight="15.5" x14ac:dyDescent="0.35"/>
  <cols>
    <col min="1" max="1" width="1.81640625" style="10" customWidth="1"/>
    <col min="2" max="2" width="96.1796875" style="12" customWidth="1"/>
    <col min="3" max="4" width="9.1796875" style="10"/>
    <col min="5" max="5" width="11.453125" style="10" customWidth="1"/>
    <col min="6"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1"/>
    </row>
    <row r="8" spans="2:4" ht="15.75" customHeight="1" x14ac:dyDescent="0.35">
      <c r="B8" s="243" t="str">
        <f>'Cover Page'!C8</f>
        <v>Metropolitan Life Insurance Company</v>
      </c>
    </row>
    <row r="9" spans="2:4" ht="15.75" customHeight="1" x14ac:dyDescent="0.35">
      <c r="B9" s="32" t="s">
        <v>90</v>
      </c>
    </row>
    <row r="10" spans="2:4" ht="15.75" customHeight="1" x14ac:dyDescent="0.35">
      <c r="B10" s="243" t="str">
        <f>'Cover Page'!C9</f>
        <v>None</v>
      </c>
    </row>
    <row r="11" spans="2:4" x14ac:dyDescent="0.35">
      <c r="B11" s="32" t="s">
        <v>85</v>
      </c>
    </row>
    <row r="12" spans="2:4" x14ac:dyDescent="0.35">
      <c r="B12" s="152" t="str">
        <f>'Cover Page'!C6</f>
        <v>2023</v>
      </c>
    </row>
    <row r="13" spans="2:4" x14ac:dyDescent="0.35">
      <c r="B13" s="245"/>
    </row>
    <row r="17" spans="2:2" s="12" customFormat="1" ht="16" thickBot="1" x14ac:dyDescent="0.4">
      <c r="B17" s="246" t="s">
        <v>92</v>
      </c>
    </row>
    <row r="18" spans="2:2" s="12" customFormat="1" ht="155.5" thickBot="1" x14ac:dyDescent="0.4">
      <c r="B18" s="335"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row r="25" spans="2:2" s="12" customFormat="1" x14ac:dyDescent="0.35"/>
    <row r="26" spans="2:2" s="12" customFormat="1" x14ac:dyDescent="0.35"/>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2"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2024-07-23T20:52:53Z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