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defaultThemeVersion="124226"/>
  <xr:revisionPtr revIDLastSave="0" documentId="13_ncr:1_{12D192BB-22FD-40EE-BAC7-E72863B82ED7}" xr6:coauthVersionLast="47" xr6:coauthVersionMax="47" xr10:uidLastSave="{00000000-0000-0000-0000-000000000000}"/>
  <bookViews>
    <workbookView xWindow="-110" yWindow="-110" windowWidth="19420" windowHeight="10420" tabRatio="646" xr2:uid="{00000000-000D-0000-FFFF-FFFF00000000}"/>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externalReferences>
    <externalReference r:id="rId8"/>
  </externalReferences>
  <definedNames>
    <definedName name="BUSINESS_STATE_LIST">#REF!</definedName>
    <definedName name="_xlnm.Print_Area" localSheetId="6">Attestation!$B$1:$B$30</definedName>
    <definedName name="_xlnm.Print_Area" localSheetId="0">'Cover Page'!$A$1:$C$36</definedName>
    <definedName name="_xlnm.Print_Area" localSheetId="1">'Pt 1 Summary of Data'!$B$1:$P$59</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33" i="4" l="1"/>
  <c r="Q22" i="10" l="1"/>
  <c r="Y22" i="10" l="1"/>
  <c r="U22" i="10"/>
  <c r="N29" i="4" l="1"/>
  <c r="N28" i="4"/>
  <c r="N24" i="18"/>
  <c r="N23" i="18"/>
  <c r="N22" i="18"/>
  <c r="P28" i="4" l="1"/>
  <c r="P29" i="4"/>
  <c r="P34" i="4"/>
  <c r="P33" i="4"/>
  <c r="P32" i="4"/>
  <c r="P31" i="4"/>
  <c r="P39" i="4"/>
  <c r="P38" i="4"/>
  <c r="P43" i="4"/>
  <c r="P42" i="4"/>
  <c r="P41" i="4"/>
  <c r="P48" i="4"/>
  <c r="P47" i="4"/>
  <c r="N48" i="4"/>
  <c r="N47" i="4"/>
  <c r="N43" i="4"/>
  <c r="N42" i="4"/>
  <c r="N41" i="4"/>
  <c r="N39" i="4"/>
  <c r="N38" i="4"/>
  <c r="N34" i="4"/>
  <c r="N33" i="4"/>
  <c r="N32" i="4"/>
  <c r="N31" i="4"/>
  <c r="Z22" i="10" l="1"/>
  <c r="V22" i="10"/>
  <c r="R22" i="10"/>
  <c r="P25" i="18" l="1"/>
  <c r="P24" i="18"/>
  <c r="P23" i="18"/>
  <c r="P22" i="18"/>
  <c r="N25" i="18"/>
  <c r="L25" i="18"/>
  <c r="L24" i="18"/>
  <c r="L23" i="18"/>
  <c r="L22" i="18"/>
  <c r="E52" i="4" l="1"/>
  <c r="E51" i="4"/>
  <c r="L48" i="4"/>
  <c r="L47" i="4"/>
  <c r="L43" i="4"/>
  <c r="L42" i="4"/>
  <c r="L41" i="4"/>
  <c r="L39" i="4"/>
  <c r="L38" i="4"/>
  <c r="L34" i="4"/>
  <c r="L32" i="4"/>
  <c r="L31" i="4"/>
  <c r="L29" i="4"/>
  <c r="L28" i="4"/>
  <c r="D6" i="10" l="1"/>
  <c r="D8" i="10"/>
  <c r="D10" i="10"/>
  <c r="D12" i="10"/>
  <c r="D12" i="18"/>
  <c r="D10" i="18"/>
  <c r="D8" i="18"/>
  <c r="D6" i="18"/>
  <c r="D12" i="4" l="1"/>
  <c r="D10" i="4"/>
  <c r="D8" i="4"/>
  <c r="D6" i="4"/>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B12" i="33"/>
  <c r="B10" i="33"/>
  <c r="B8" i="33"/>
  <c r="B6" i="33"/>
  <c r="J44" i="4"/>
  <c r="I44" i="4"/>
  <c r="H44" i="4"/>
  <c r="G44" i="4"/>
  <c r="F44" i="4"/>
  <c r="B12" i="31"/>
  <c r="B10" i="31"/>
  <c r="B8" i="31"/>
  <c r="B6" i="31"/>
  <c r="B12" i="30"/>
  <c r="B10" i="30"/>
  <c r="B8" i="30"/>
  <c r="B6" i="30"/>
  <c r="S30" i="10" l="1"/>
  <c r="T30" i="10" s="1"/>
  <c r="G22" i="10"/>
  <c r="H22" i="10" s="1"/>
  <c r="X28" i="10"/>
  <c r="O35" i="4"/>
  <c r="G35" i="4"/>
  <c r="G23" i="10"/>
  <c r="H23" i="10" s="1"/>
  <c r="H35" i="4"/>
  <c r="K27" i="10" s="1"/>
  <c r="L27" i="10" s="1"/>
  <c r="L28" i="10" s="1"/>
  <c r="P35" i="4"/>
  <c r="AA27" i="10" s="1"/>
  <c r="AB27" i="10" s="1"/>
  <c r="AB28" i="10" s="1"/>
  <c r="M35" i="4"/>
  <c r="L35" i="4"/>
  <c r="S27" i="10" s="1"/>
  <c r="F35" i="4"/>
  <c r="G27" i="10" s="1"/>
  <c r="H27" i="10" s="1"/>
  <c r="H28" i="10" s="1"/>
  <c r="E35" i="4"/>
  <c r="AA23" i="10"/>
  <c r="AB23" i="10" s="1"/>
  <c r="W23" i="10"/>
  <c r="X23" i="10" s="1"/>
  <c r="S23" i="10"/>
  <c r="T23" i="10" s="1"/>
  <c r="O23" i="10"/>
  <c r="P23" i="10" s="1"/>
  <c r="K23" i="10"/>
  <c r="L23" i="10" s="1"/>
  <c r="K35" i="4"/>
  <c r="W28" i="10"/>
  <c r="I35" i="4"/>
  <c r="J35" i="4"/>
  <c r="O27" i="10" s="1"/>
  <c r="P27" i="10" s="1"/>
  <c r="P28" i="10" s="1"/>
  <c r="AB33" i="10" l="1"/>
  <c r="T27" i="10"/>
  <c r="T28" i="10" s="1"/>
  <c r="T33" i="10" s="1"/>
  <c r="S28" i="10"/>
  <c r="X33" i="10"/>
  <c r="AA28" i="10"/>
  <c r="K28" i="10"/>
  <c r="G28" i="10"/>
  <c r="L33" i="10"/>
  <c r="P33" i="10"/>
  <c r="H33" i="10"/>
  <c r="O28" i="10"/>
</calcChain>
</file>

<file path=xl/sharedStrings.xml><?xml version="1.0" encoding="utf-8"?>
<sst xmlns="http://schemas.openxmlformats.org/spreadsheetml/2006/main" count="339" uniqueCount="203">
  <si>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</si>
  <si>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</si>
  <si>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</si>
  <si>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</si>
  <si>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</si>
  <si>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</si>
  <si>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</si>
  <si>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</si>
  <si>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</si>
  <si>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</si>
  <si>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</si>
  <si>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</si>
  <si>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</si>
  <si>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</si>
  <si>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</si>
  <si>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</si>
  <si>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</si>
  <si>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</si>
  <si>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</si>
  <si>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</si>
  <si>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</si>
  <si>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</si>
  <si>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</si>
  <si>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</si>
  <si>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</si>
  <si>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</si>
  <si>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</si>
  <si>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</si>
  <si>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</si>
  <si>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</si>
  <si>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</si>
  <si>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</si>
  <si>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</si>
  <si>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</si>
  <si>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</si>
  <si>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</si>
  <si>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</si>
  <si>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</si>
  <si>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</si>
  <si>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</si>
  <si>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</si>
  <si>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</si>
  <si>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</si>
  <si>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</si>
  <si>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</si>
  <si>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</si>
  <si>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</si>
  <si>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</si>
  <si>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</si>
  <si>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</si>
  <si>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</si>
  <si>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</si>
  <si>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</si>
  <si>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</si>
  <si>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</si>
  <si>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</si>
  <si>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</si>
  <si>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</si>
  <si>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</si>
  <si>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</si>
  <si>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</si>
  <si>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</si>
  <si>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</si>
  <si>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</si>
  <si>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</si>
  <si>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</si>
  <si>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</si>
  <si>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</si>
  <si>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</si>
  <si>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</si>
  <si>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</si>
  <si>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</si>
  <si>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</si>
  <si>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</si>
  <si>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</si>
  <si>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</si>
  <si>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</si>
  <si>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</si>
  <si>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</si>
  <si>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</si>
  <si>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</si>
  <si>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</si>
  <si>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</si>
  <si>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</si>
  <si>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</si>
  <si>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</si>
  <si>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</si>
  <si>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</si>
  <si>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</si>
  <si>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</si>
  <si>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</si>
  <si>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</si>
  <si>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</si>
  <si>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</si>
  <si>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</si>
  <si>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</si>
  <si>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</si>
  <si>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</si>
  <si>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</si>
  <si>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</si>
  <si>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</si>
  <si>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</si>
  <si>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</si>
  <si>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</si>
  <si>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</si>
  <si>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</si>
  <si>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</si>
  <si>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</si>
  <si>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</si>
  <si>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</si>
  <si>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</si>
  <si>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</si>
  <si>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</si>
  <si>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</si>
  <si>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</si>
  <si>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</si>
  <si>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</si>
  <si>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</si>
  <si>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</si>
  <si>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</si>
  <si>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</si>
  <si>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</si>
  <si>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</si>
  <si>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</si>
  <si>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</si>
  <si>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</si>
  <si>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</si>
  <si>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</si>
  <si>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</si>
  <si>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</si>
  <si>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</si>
  <si>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</si>
  <si>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</si>
  <si>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</si>
  <si>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Enter DMHC Health Plan ID. Insurers may leave this field blank</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</si>
  <si>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</si>
  <si>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</si>
  <si>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</si>
  <si>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</si>
  <si>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</si>
  <si>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</si>
  <si>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</si>
  <si>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</si>
  <si>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</si>
  <si>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</si>
  <si>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</si>
  <si>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</si>
  <si>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</si>
  <si>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</si>
  <si>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</si>
  <si>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</si>
  <si>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</si>
  <si>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</si>
  <si>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</si>
  <si>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Effective date of sale or transfer</t>
  </si>
  <si>
    <t>1. If a health plan or health insurer uses the hightest premium tax rate in the State, the health plan or health insurer must report applicabe highest State health premium tax rate.</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</si>
  <si>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</si>
  <si>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the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</si>
  <si>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</si>
  <si>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Revised Version 5.20.19 Document Accessible</t>
  </si>
  <si>
    <t>Metropolitan Life Insurance Company</t>
  </si>
  <si>
    <t>None</t>
  </si>
  <si>
    <t xml:space="preserve">No </t>
  </si>
  <si>
    <t>Line 2.1 - Claims Paid</t>
  </si>
  <si>
    <t>Line 2.2 - Direct Claim Liability</t>
  </si>
  <si>
    <t>Lines 2.4 through 2.10</t>
  </si>
  <si>
    <t>These Lines are not applicable to the Company's business.</t>
  </si>
  <si>
    <t>Line 3.1a - Federal Income Taxes</t>
  </si>
  <si>
    <t>Line 3.1b - PPACA Section 9010 Fees</t>
  </si>
  <si>
    <t>Line 3.1b - Federal Unemployment Taxes</t>
  </si>
  <si>
    <t>Line 3.1b - Social Security Taxes</t>
  </si>
  <si>
    <t>Line 3.1b - Other Federal Taxes</t>
  </si>
  <si>
    <t>Federal Unemployment tax expense was allocated in the same manner as Social Security tax expense.</t>
  </si>
  <si>
    <t>Other Federal tax expense was allocated in the same manner as Social Security tax expense.</t>
  </si>
  <si>
    <t>Line 3.2a - State Income Tax</t>
  </si>
  <si>
    <t>Line 3.2a - Other State Taxes</t>
  </si>
  <si>
    <t>Line 3.2b - Premium Taxes</t>
  </si>
  <si>
    <t>The Company has no State Income Tax expense in California, as the Company pays premium tax in lieu of state income tax.</t>
  </si>
  <si>
    <t>Other State Tax expense was allocated in the same manner as Social Security tax expense.</t>
  </si>
  <si>
    <t>Premium Tax expense is based on the actual premium tax rate in California.  There was no allocation used.</t>
  </si>
  <si>
    <t>None.</t>
  </si>
  <si>
    <t>Line 3.2c - Community Benefit Expenditures</t>
  </si>
  <si>
    <t>Line 3.3 - Regulatory Licenses and Fees</t>
  </si>
  <si>
    <t>Line 4.1 - Direct Sales Salaries and Benefits</t>
  </si>
  <si>
    <t>Direct Sales Salaries and Benefits expense was allocated in the same manner as Social Security tax expense.</t>
  </si>
  <si>
    <t>Line 4.2 - Broker Commissions</t>
  </si>
  <si>
    <t>Line 4.3a - Sales and Use Tax</t>
  </si>
  <si>
    <t>Line 4.3b - Fines and Penalties of Regulatory Authorities</t>
  </si>
  <si>
    <t>Line 4.4 - Other General and Administrative Expenses</t>
  </si>
  <si>
    <t>Sales and Use Tax expense was allocated in the same manner as Social Security tax expense.</t>
  </si>
  <si>
    <t xml:space="preserve">Other General and Administrative expense was allocated in the same manner as Social Security tax expense. </t>
  </si>
  <si>
    <t>The Company had no deferred experience in the prior year or current year.</t>
  </si>
  <si>
    <t>n/a</t>
  </si>
  <si>
    <t>Federal income tax expense was allocated to the Individual, Small Group and Large Group columns, and to the Company's business in other states, in proportion to taxable income.</t>
  </si>
  <si>
    <t>Social Security tax expense was allocated to the Individual, Small Group and Large Group columns, and to the Company's business in other states, in proportion to adjusted member months.  Adjusted member months take into account the fact that Individuals and Small Groups require more administrative effort per member than Large Groups.</t>
  </si>
  <si>
    <t>Broker Commission expense is the actual commissions paid for policies issued in California, in the Individual, Small Group and Large Group columns.  There was no allocation used.</t>
  </si>
  <si>
    <t>Fines and Penalties were allocated to the Individual, Small Group and Large Group columns, and to the Company's business in other states, in proportion to premium revenue.</t>
  </si>
  <si>
    <t>Claims paid on Lines 2.1a and 2.1b is the actual paid claims for the policies issued in California, in both the Small Group and Large Group columns.  There was no allocation used.</t>
  </si>
  <si>
    <t>Regulatory expenses that are specific to California are included in this report, and expenses that are specific to other states are excluded.  California expenses were allocated to the Individual, Small Group and Large Group columns in proportion to premium revenue.  Expenses that are not specific to a state were allocated to the Individual, Small Group and Large Group columns, and to the Company's business in other states, in proportion to premium revenue.</t>
  </si>
  <si>
    <t>2022</t>
  </si>
  <si>
    <t>The claim liability was allocated to the Individual, Small Group and Large Group columns, and to the Company's business in other states, in proportion to claims paid during 2022.</t>
  </si>
  <si>
    <t>Not applicable as there were no PPACA fees in 2022.</t>
  </si>
  <si>
    <t>The company did not transfer any business to another entity in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</si>
</sst>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
      <sz val="11"/>
      <name val="Arial"/>
      <family val="2"/>
    </font>
    <font>
      <sz val="9"/>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8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s>
  <cellStyleXfs count="32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cellStyleXfs>
  <cellXfs count="416">
    <xf numFmtId="0" fontId="0" fillId="0" borderId="0" xfId="0"/>
    <xf numFmtId="0" fontId="4" fillId="0" borderId="0" xfId="0" applyFont="1" applyProtection="1"/>
    <xf numFmtId="0" fontId="0" fillId="0" borderId="0" xfId="0"/>
    <xf numFmtId="0" fontId="4" fillId="0" borderId="0" xfId="0" applyFont="1" applyFill="1" applyProtection="1"/>
    <xf numFmtId="0" fontId="24" fillId="0" borderId="0" xfId="126" applyFont="1" applyFill="1" applyAlignment="1" applyProtection="1"/>
    <xf numFmtId="0" fontId="0" fillId="0" borderId="0" xfId="0" applyFill="1"/>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0" fontId="24" fillId="0" borderId="0" xfId="126" applyFont="1" applyFill="1" applyAlignment="1" applyProtection="1">
      <protection locked="0"/>
    </xf>
    <xf numFmtId="0" fontId="0" fillId="0" borderId="0" xfId="0" applyProtection="1">
      <protection locked="0"/>
    </xf>
    <xf numFmtId="0" fontId="24" fillId="0" borderId="0" xfId="126" applyFont="1" applyAlignment="1" applyProtection="1">
      <protection locked="0"/>
    </xf>
    <xf numFmtId="0" fontId="4" fillId="0" borderId="0" xfId="126" applyFont="1" applyBorder="1" applyAlignment="1" applyProtection="1">
      <protection locked="0"/>
    </xf>
    <xf numFmtId="0" fontId="0" fillId="0" borderId="0" xfId="0" applyFill="1" applyProtection="1">
      <protection locked="0"/>
    </xf>
    <xf numFmtId="0" fontId="24" fillId="0" borderId="0" xfId="126" applyFont="1" applyAlignment="1" applyProtection="1"/>
    <xf numFmtId="0" fontId="4" fillId="0" borderId="0" xfId="0" applyNumberFormat="1" applyFont="1" applyFill="1" applyAlignment="1" applyProtection="1">
      <alignment horizontal="left"/>
      <protection locked="0"/>
    </xf>
    <xf numFmtId="0" fontId="30" fillId="0" borderId="0" xfId="0" applyFont="1" applyProtection="1"/>
    <xf numFmtId="0" fontId="30" fillId="0" borderId="0" xfId="0" applyFont="1" applyProtection="1">
      <protection locked="0"/>
    </xf>
    <xf numFmtId="0" fontId="31" fillId="0" borderId="0" xfId="0" applyFont="1" applyProtection="1"/>
    <xf numFmtId="0" fontId="30" fillId="0" borderId="0" xfId="0" applyFont="1" applyAlignment="1" applyProtection="1">
      <alignment wrapText="1"/>
    </xf>
    <xf numFmtId="0" fontId="30" fillId="0" borderId="0" xfId="0" applyFont="1" applyFill="1" applyAlignment="1" applyProtection="1">
      <alignment wrapText="1"/>
    </xf>
    <xf numFmtId="0" fontId="30" fillId="24" borderId="36" xfId="325" applyFont="1" applyFill="1" applyBorder="1" applyProtection="1"/>
    <xf numFmtId="0" fontId="30" fillId="24" borderId="35" xfId="325" applyFont="1" applyFill="1" applyBorder="1" applyProtection="1"/>
    <xf numFmtId="0" fontId="30" fillId="24" borderId="84" xfId="325" applyFont="1" applyFill="1" applyBorder="1" applyAlignment="1" applyProtection="1">
      <alignment horizontal="center"/>
      <protection locked="0"/>
    </xf>
    <xf numFmtId="0" fontId="31" fillId="0" borderId="23" xfId="325" quotePrefix="1" applyFont="1" applyBorder="1" applyAlignment="1" applyProtection="1">
      <alignment horizontal="right" vertical="center"/>
    </xf>
    <xf numFmtId="0" fontId="31" fillId="0" borderId="15" xfId="325" applyFont="1" applyBorder="1" applyAlignment="1" applyProtection="1">
      <alignment vertical="center"/>
    </xf>
    <xf numFmtId="49" fontId="31" fillId="0" borderId="62" xfId="325" applyNumberFormat="1" applyFont="1" applyBorder="1" applyAlignment="1" applyProtection="1">
      <alignment horizontal="left" vertical="center"/>
      <protection locked="0"/>
    </xf>
    <xf numFmtId="0" fontId="31" fillId="0" borderId="62" xfId="325" applyFont="1" applyBorder="1" applyAlignment="1" applyProtection="1">
      <alignment horizontal="left" vertical="center"/>
      <protection locked="0"/>
    </xf>
    <xf numFmtId="0" fontId="32" fillId="0" borderId="42" xfId="0" quotePrefix="1" applyFont="1" applyBorder="1" applyAlignment="1" applyProtection="1">
      <alignment horizontal="right"/>
    </xf>
    <xf numFmtId="0" fontId="31" fillId="0" borderId="63" xfId="325" applyFont="1" applyBorder="1" applyAlignment="1" applyProtection="1">
      <alignment wrapText="1"/>
    </xf>
    <xf numFmtId="0" fontId="31" fillId="0" borderId="64" xfId="325" applyFont="1" applyFill="1" applyBorder="1" applyProtection="1">
      <protection locked="0"/>
    </xf>
    <xf numFmtId="0" fontId="30" fillId="0" borderId="0" xfId="0" applyFont="1" applyFill="1" applyProtection="1">
      <protection locked="0"/>
    </xf>
    <xf numFmtId="0" fontId="31" fillId="0" borderId="0" xfId="0" applyFont="1" applyFill="1" applyProtection="1"/>
    <xf numFmtId="0" fontId="30" fillId="0" borderId="0" xfId="0" applyFont="1" applyFill="1" applyProtection="1"/>
    <xf numFmtId="0" fontId="33" fillId="0" borderId="0" xfId="0" applyFont="1" applyFill="1" applyProtection="1">
      <protection locked="0"/>
    </xf>
    <xf numFmtId="0" fontId="30" fillId="0" borderId="0" xfId="125" applyFont="1" applyFill="1" applyAlignment="1" applyProtection="1">
      <protection locked="0"/>
    </xf>
    <xf numFmtId="0" fontId="31" fillId="0" borderId="0" xfId="125" applyFont="1" applyAlignment="1" applyProtection="1"/>
    <xf numFmtId="0" fontId="30" fillId="0" borderId="0" xfId="125" applyFont="1" applyAlignment="1" applyProtection="1"/>
    <xf numFmtId="0" fontId="30" fillId="0" borderId="0" xfId="0" applyFont="1" applyAlignment="1" applyProtection="1">
      <alignment wrapText="1"/>
      <protection locked="0"/>
    </xf>
    <xf numFmtId="0" fontId="30" fillId="0" borderId="0" xfId="126" applyFont="1" applyAlignment="1" applyProtection="1"/>
    <xf numFmtId="0" fontId="30" fillId="0" borderId="0" xfId="126" applyFont="1" applyAlignment="1" applyProtection="1">
      <protection locked="0"/>
    </xf>
    <xf numFmtId="0" fontId="30" fillId="0" borderId="0" xfId="125" applyFont="1" applyAlignment="1" applyProtection="1">
      <protection locked="0"/>
    </xf>
    <xf numFmtId="0" fontId="30" fillId="26" borderId="0" xfId="126" applyFont="1" applyFill="1" applyAlignment="1" applyProtection="1"/>
    <xf numFmtId="0" fontId="30" fillId="0" borderId="0" xfId="0" applyFont="1" applyFill="1" applyAlignment="1" applyProtection="1">
      <alignment wrapText="1"/>
      <protection locked="0"/>
    </xf>
    <xf numFmtId="0" fontId="30" fillId="0" borderId="0" xfId="126" applyFont="1" applyFill="1" applyAlignment="1" applyProtection="1">
      <protection locked="0"/>
    </xf>
    <xf numFmtId="49" fontId="30" fillId="0" borderId="0" xfId="0" applyNumberFormat="1" applyFont="1" applyFill="1" applyAlignment="1" applyProtection="1">
      <alignment horizontal="left"/>
      <protection locked="0"/>
    </xf>
    <xf numFmtId="0" fontId="31" fillId="0" borderId="0" xfId="125" applyFont="1" applyAlignment="1" applyProtection="1">
      <alignment horizontal="left"/>
    </xf>
    <xf numFmtId="0" fontId="30" fillId="0" borderId="0" xfId="125" applyFont="1" applyFill="1" applyBorder="1" applyAlignment="1" applyProtection="1">
      <alignment wrapText="1"/>
      <protection locked="0"/>
    </xf>
    <xf numFmtId="0" fontId="30" fillId="0" borderId="0" xfId="0" applyFont="1" applyAlignment="1" applyProtection="1">
      <protection locked="0"/>
    </xf>
    <xf numFmtId="0" fontId="30" fillId="0" borderId="0" xfId="125" applyFont="1" applyAlignment="1" applyProtection="1">
      <alignment wrapText="1"/>
      <protection locked="0"/>
    </xf>
    <xf numFmtId="0" fontId="30" fillId="0" borderId="0" xfId="0" applyFont="1" applyAlignment="1" applyProtection="1">
      <alignment horizontal="right"/>
      <protection locked="0"/>
    </xf>
    <xf numFmtId="49" fontId="30" fillId="0" borderId="36" xfId="0" applyNumberFormat="1" applyFont="1" applyBorder="1" applyAlignment="1" applyProtection="1">
      <alignment horizontal="center" vertical="top" wrapText="1"/>
    </xf>
    <xf numFmtId="49" fontId="30" fillId="0" borderId="35" xfId="0" applyNumberFormat="1" applyFont="1" applyBorder="1" applyAlignment="1" applyProtection="1">
      <alignment horizontal="center" vertical="top" wrapText="1"/>
    </xf>
    <xf numFmtId="49" fontId="30" fillId="0" borderId="27" xfId="0" applyNumberFormat="1" applyFont="1" applyBorder="1" applyAlignment="1" applyProtection="1">
      <alignment horizontal="center" vertical="top" wrapText="1"/>
    </xf>
    <xf numFmtId="14" fontId="30" fillId="0" borderId="41" xfId="0" applyNumberFormat="1" applyFont="1" applyBorder="1" applyAlignment="1" applyProtection="1">
      <alignment horizontal="center" vertical="top" wrapText="1"/>
    </xf>
    <xf numFmtId="14" fontId="30" fillId="0" borderId="33" xfId="0" applyNumberFormat="1" applyFont="1" applyBorder="1" applyAlignment="1" applyProtection="1">
      <alignment horizontal="center" vertical="top" wrapText="1"/>
    </xf>
    <xf numFmtId="14" fontId="30" fillId="0" borderId="46" xfId="0" applyNumberFormat="1" applyFont="1" applyBorder="1" applyAlignment="1" applyProtection="1">
      <alignment horizontal="center" vertical="top" wrapText="1"/>
    </xf>
    <xf numFmtId="0" fontId="30" fillId="0" borderId="53" xfId="0" applyFont="1" applyFill="1" applyBorder="1" applyAlignment="1" applyProtection="1">
      <alignment horizontal="center" vertical="top" wrapText="1"/>
    </xf>
    <xf numFmtId="0" fontId="30" fillId="0" borderId="51" xfId="0" applyFont="1" applyFill="1" applyBorder="1" applyAlignment="1" applyProtection="1">
      <alignment horizontal="center" vertical="top" wrapText="1"/>
    </xf>
    <xf numFmtId="0" fontId="30" fillId="0" borderId="25" xfId="0" applyFont="1" applyFill="1" applyBorder="1" applyAlignment="1" applyProtection="1">
      <alignment horizontal="center" vertical="top" wrapText="1"/>
    </xf>
    <xf numFmtId="0" fontId="30" fillId="0" borderId="86" xfId="0" applyFont="1" applyFill="1" applyBorder="1" applyAlignment="1" applyProtection="1">
      <alignment horizontal="center" vertical="top" wrapText="1"/>
    </xf>
    <xf numFmtId="0" fontId="30" fillId="0" borderId="46" xfId="0" applyFont="1" applyFill="1" applyBorder="1" applyAlignment="1" applyProtection="1">
      <alignment horizontal="center" vertical="top" wrapText="1"/>
    </xf>
    <xf numFmtId="49" fontId="30" fillId="0" borderId="12" xfId="0" applyNumberFormat="1" applyFont="1" applyBorder="1" applyAlignment="1" applyProtection="1">
      <alignment horizontal="right" vertical="top"/>
    </xf>
    <xf numFmtId="0" fontId="30" fillId="0" borderId="16" xfId="0" applyFont="1" applyFill="1" applyBorder="1" applyAlignment="1" applyProtection="1">
      <alignment horizontal="left" vertical="top" indent="1"/>
    </xf>
    <xf numFmtId="0" fontId="30" fillId="0" borderId="17" xfId="0" applyFont="1" applyFill="1" applyBorder="1" applyAlignment="1" applyProtection="1">
      <alignment vertical="top"/>
    </xf>
    <xf numFmtId="164" fontId="30" fillId="26" borderId="56" xfId="81" applyNumberFormat="1" applyFont="1" applyFill="1" applyBorder="1" applyAlignment="1" applyProtection="1">
      <alignment vertical="top"/>
    </xf>
    <xf numFmtId="164" fontId="30" fillId="26" borderId="27" xfId="81" applyNumberFormat="1" applyFont="1" applyFill="1" applyBorder="1" applyAlignment="1" applyProtection="1">
      <alignment vertical="top"/>
    </xf>
    <xf numFmtId="164" fontId="30" fillId="26" borderId="28" xfId="81" applyNumberFormat="1" applyFont="1" applyFill="1" applyBorder="1" applyAlignment="1" applyProtection="1">
      <alignment vertical="top"/>
    </xf>
    <xf numFmtId="164" fontId="30" fillId="26" borderId="0" xfId="81" applyNumberFormat="1" applyFont="1" applyFill="1" applyBorder="1" applyAlignment="1" applyProtection="1">
      <alignment vertical="top"/>
    </xf>
    <xf numFmtId="164" fontId="30" fillId="26" borderId="24" xfId="81" applyNumberFormat="1" applyFont="1" applyFill="1" applyBorder="1" applyAlignment="1" applyProtection="1">
      <alignment vertical="top"/>
    </xf>
    <xf numFmtId="49" fontId="30" fillId="0" borderId="13" xfId="0" applyNumberFormat="1" applyFont="1" applyBorder="1" applyAlignment="1" applyProtection="1">
      <alignment horizontal="right" vertical="top"/>
    </xf>
    <xf numFmtId="0" fontId="30" fillId="0" borderId="11" xfId="0" applyFont="1" applyFill="1" applyBorder="1" applyAlignment="1" applyProtection="1">
      <alignment vertical="top"/>
    </xf>
    <xf numFmtId="0" fontId="30" fillId="0" borderId="14" xfId="0" applyFont="1" applyFill="1" applyBorder="1" applyAlignment="1" applyProtection="1">
      <alignment horizontal="left" vertical="top" wrapText="1" indent="1"/>
    </xf>
    <xf numFmtId="164" fontId="30" fillId="27" borderId="24" xfId="81" applyNumberFormat="1" applyFont="1" applyFill="1" applyBorder="1" applyAlignment="1" applyProtection="1">
      <alignment vertical="top"/>
    </xf>
    <xf numFmtId="164" fontId="30" fillId="27" borderId="47" xfId="81" applyNumberFormat="1" applyFont="1" applyFill="1" applyBorder="1" applyAlignment="1" applyProtection="1">
      <alignment vertical="top"/>
    </xf>
    <xf numFmtId="164" fontId="30" fillId="27" borderId="28" xfId="81" applyNumberFormat="1" applyFont="1" applyFill="1" applyBorder="1" applyAlignment="1" applyProtection="1">
      <alignment vertical="top"/>
    </xf>
    <xf numFmtId="49" fontId="30" fillId="26" borderId="13" xfId="0" applyNumberFormat="1" applyFont="1" applyFill="1" applyBorder="1" applyAlignment="1" applyProtection="1">
      <alignment horizontal="right" vertical="top"/>
    </xf>
    <xf numFmtId="0" fontId="30" fillId="26" borderId="22" xfId="0" applyFont="1" applyFill="1" applyBorder="1" applyAlignment="1" applyProtection="1">
      <alignment horizontal="left" vertical="top"/>
    </xf>
    <xf numFmtId="0" fontId="30" fillId="26" borderId="18" xfId="0" applyFont="1" applyFill="1" applyBorder="1" applyAlignment="1" applyProtection="1">
      <alignment vertical="top"/>
    </xf>
    <xf numFmtId="164" fontId="30" fillId="26" borderId="38" xfId="81" applyNumberFormat="1" applyFont="1" applyFill="1" applyBorder="1" applyAlignment="1" applyProtection="1">
      <alignment vertical="top"/>
    </xf>
    <xf numFmtId="164" fontId="30" fillId="26" borderId="48" xfId="81" applyNumberFormat="1" applyFont="1" applyFill="1" applyBorder="1" applyAlignment="1" applyProtection="1">
      <alignment vertical="top"/>
    </xf>
    <xf numFmtId="164" fontId="30" fillId="26" borderId="85" xfId="81" applyNumberFormat="1" applyFont="1" applyFill="1" applyBorder="1" applyAlignment="1" applyProtection="1">
      <alignment vertical="top"/>
    </xf>
    <xf numFmtId="164" fontId="30" fillId="26" borderId="58" xfId="81" applyNumberFormat="1" applyFont="1" applyFill="1" applyBorder="1" applyAlignment="1" applyProtection="1">
      <alignment vertical="top"/>
    </xf>
    <xf numFmtId="164" fontId="30" fillId="26" borderId="37" xfId="81" applyNumberFormat="1" applyFont="1" applyFill="1" applyBorder="1" applyAlignment="1" applyProtection="1">
      <alignment vertical="top"/>
    </xf>
    <xf numFmtId="0" fontId="30" fillId="0" borderId="14" xfId="0" applyFont="1" applyFill="1" applyBorder="1" applyAlignment="1" applyProtection="1">
      <alignment vertical="top"/>
    </xf>
    <xf numFmtId="164" fontId="30" fillId="26" borderId="47" xfId="81" applyNumberFormat="1" applyFont="1" applyFill="1" applyBorder="1" applyAlignment="1" applyProtection="1">
      <alignment vertical="top"/>
    </xf>
    <xf numFmtId="164" fontId="30" fillId="26" borderId="57" xfId="81" applyNumberFormat="1" applyFont="1" applyFill="1" applyBorder="1" applyAlignment="1" applyProtection="1">
      <alignment vertical="top"/>
    </xf>
    <xf numFmtId="164" fontId="30" fillId="26" borderId="21" xfId="81" applyNumberFormat="1" applyFont="1" applyFill="1" applyBorder="1" applyAlignment="1" applyProtection="1">
      <alignment vertical="top"/>
    </xf>
    <xf numFmtId="49" fontId="30" fillId="0" borderId="13" xfId="0" applyNumberFormat="1" applyFont="1" applyFill="1" applyBorder="1" applyAlignment="1" applyProtection="1">
      <alignment horizontal="right" vertical="top"/>
    </xf>
    <xf numFmtId="49" fontId="30" fillId="0" borderId="11" xfId="0" applyNumberFormat="1" applyFont="1" applyFill="1" applyBorder="1" applyAlignment="1" applyProtection="1">
      <alignment horizontal="right" vertical="top"/>
    </xf>
    <xf numFmtId="0" fontId="34" fillId="26" borderId="20" xfId="0" applyFont="1" applyFill="1" applyBorder="1" applyAlignment="1" applyProtection="1">
      <alignment vertical="top"/>
    </xf>
    <xf numFmtId="0" fontId="30" fillId="26" borderId="22" xfId="0" applyNumberFormat="1" applyFont="1" applyFill="1" applyBorder="1" applyAlignment="1" applyProtection="1">
      <alignment horizontal="left" vertical="top"/>
    </xf>
    <xf numFmtId="0" fontId="30" fillId="0" borderId="11" xfId="0" applyNumberFormat="1" applyFont="1" applyFill="1" applyBorder="1" applyAlignment="1" applyProtection="1">
      <alignment vertical="top"/>
    </xf>
    <xf numFmtId="164" fontId="30" fillId="0" borderId="24" xfId="81" applyNumberFormat="1" applyFont="1" applyFill="1" applyBorder="1" applyAlignment="1" applyProtection="1">
      <alignment vertical="top"/>
      <protection locked="0"/>
    </xf>
    <xf numFmtId="164" fontId="30" fillId="0" borderId="47" xfId="81" applyNumberFormat="1" applyFont="1" applyFill="1" applyBorder="1" applyAlignment="1" applyProtection="1">
      <alignment vertical="top"/>
      <protection locked="0"/>
    </xf>
    <xf numFmtId="166" fontId="30" fillId="0" borderId="28" xfId="81" applyNumberFormat="1" applyFont="1" applyFill="1" applyBorder="1" applyAlignment="1" applyProtection="1">
      <alignment vertical="top"/>
      <protection locked="0"/>
    </xf>
    <xf numFmtId="166" fontId="30" fillId="0" borderId="57" xfId="81" applyNumberFormat="1" applyFont="1" applyFill="1" applyBorder="1" applyAlignment="1" applyProtection="1">
      <alignment vertical="top"/>
      <protection locked="0"/>
    </xf>
    <xf numFmtId="166" fontId="30" fillId="0" borderId="24" xfId="81" applyNumberFormat="1" applyFont="1" applyFill="1" applyBorder="1" applyAlignment="1" applyProtection="1">
      <alignment vertical="top"/>
      <protection locked="0"/>
    </xf>
    <xf numFmtId="166" fontId="30" fillId="0" borderId="21" xfId="81" applyNumberFormat="1" applyFont="1" applyFill="1" applyBorder="1" applyAlignment="1" applyProtection="1">
      <alignment vertical="top"/>
      <protection locked="0"/>
    </xf>
    <xf numFmtId="166" fontId="30" fillId="0" borderId="47" xfId="81" applyNumberFormat="1" applyFont="1" applyFill="1" applyBorder="1" applyAlignment="1" applyProtection="1">
      <alignment vertical="top"/>
      <protection locked="0"/>
    </xf>
    <xf numFmtId="0" fontId="30" fillId="0" borderId="14" xfId="0" applyFont="1" applyFill="1" applyBorder="1" applyAlignment="1" applyProtection="1">
      <alignment horizontal="left" vertical="top" indent="1"/>
    </xf>
    <xf numFmtId="166" fontId="30" fillId="0" borderId="24" xfId="81" applyNumberFormat="1" applyFont="1" applyBorder="1" applyAlignment="1" applyProtection="1">
      <alignment vertical="top"/>
      <protection locked="0"/>
    </xf>
    <xf numFmtId="164" fontId="30" fillId="27" borderId="30" xfId="81" applyNumberFormat="1" applyFont="1" applyFill="1" applyBorder="1" applyAlignment="1" applyProtection="1">
      <alignment vertical="top"/>
    </xf>
    <xf numFmtId="164" fontId="30" fillId="27" borderId="44" xfId="81" applyNumberFormat="1" applyFont="1" applyFill="1" applyBorder="1" applyAlignment="1" applyProtection="1">
      <alignment vertical="top"/>
    </xf>
    <xf numFmtId="49" fontId="30" fillId="0" borderId="11" xfId="0" applyNumberFormat="1" applyFont="1" applyBorder="1" applyAlignment="1" applyProtection="1">
      <alignment horizontal="right" vertical="top"/>
    </xf>
    <xf numFmtId="0" fontId="30" fillId="0" borderId="16" xfId="0" applyFont="1" applyBorder="1" applyAlignment="1" applyProtection="1">
      <alignment horizontal="left" vertical="top" indent="1"/>
    </xf>
    <xf numFmtId="0" fontId="30" fillId="0" borderId="17" xfId="0" applyFont="1" applyBorder="1" applyAlignment="1" applyProtection="1">
      <alignment vertical="top"/>
    </xf>
    <xf numFmtId="0" fontId="30" fillId="0" borderId="11" xfId="0" applyFont="1" applyBorder="1" applyAlignment="1" applyProtection="1">
      <alignment vertical="top"/>
    </xf>
    <xf numFmtId="0" fontId="30" fillId="0" borderId="11" xfId="0" applyFont="1" applyBorder="1" applyProtection="1"/>
    <xf numFmtId="164" fontId="30" fillId="27" borderId="57" xfId="81" applyNumberFormat="1" applyFont="1" applyFill="1" applyBorder="1" applyAlignment="1" applyProtection="1">
      <alignment vertical="top"/>
    </xf>
    <xf numFmtId="164" fontId="30" fillId="27" borderId="21" xfId="81" applyNumberFormat="1" applyFont="1" applyFill="1" applyBorder="1" applyAlignment="1" applyProtection="1">
      <alignment vertical="top"/>
    </xf>
    <xf numFmtId="0" fontId="30" fillId="26" borderId="11" xfId="0" applyFont="1" applyFill="1" applyBorder="1" applyAlignment="1" applyProtection="1">
      <alignment vertical="top"/>
    </xf>
    <xf numFmtId="0" fontId="30" fillId="26" borderId="11" xfId="0" applyNumberFormat="1" applyFont="1" applyFill="1" applyBorder="1" applyAlignment="1" applyProtection="1">
      <alignment vertical="top"/>
    </xf>
    <xf numFmtId="0" fontId="30" fillId="26" borderId="14" xfId="0" applyFont="1" applyFill="1" applyBorder="1" applyAlignment="1" applyProtection="1">
      <alignment horizontal="left" vertical="top" indent="1"/>
    </xf>
    <xf numFmtId="0" fontId="30" fillId="0" borderId="11" xfId="0" applyFont="1" applyBorder="1" applyAlignment="1" applyProtection="1">
      <alignment horizontal="left" vertical="top" indent="1"/>
    </xf>
    <xf numFmtId="0" fontId="30" fillId="0" borderId="14" xfId="0" applyFont="1" applyBorder="1" applyAlignment="1" applyProtection="1">
      <alignment vertical="top"/>
    </xf>
    <xf numFmtId="165" fontId="30" fillId="0" borderId="24" xfId="62" applyNumberFormat="1" applyFont="1" applyFill="1" applyBorder="1" applyAlignment="1" applyProtection="1">
      <alignment vertical="top"/>
      <protection locked="0"/>
    </xf>
    <xf numFmtId="165" fontId="30" fillId="0" borderId="28" xfId="62" applyNumberFormat="1" applyFont="1" applyFill="1" applyBorder="1" applyAlignment="1" applyProtection="1">
      <alignment vertical="top"/>
      <protection locked="0"/>
    </xf>
    <xf numFmtId="165" fontId="30" fillId="27" borderId="25" xfId="62" applyNumberFormat="1" applyFont="1" applyFill="1" applyBorder="1" applyAlignment="1" applyProtection="1">
      <alignment vertical="top"/>
    </xf>
    <xf numFmtId="165" fontId="30" fillId="27" borderId="49" xfId="62" applyNumberFormat="1" applyFont="1" applyFill="1" applyBorder="1" applyAlignment="1" applyProtection="1">
      <alignment vertical="top"/>
    </xf>
    <xf numFmtId="0" fontId="30" fillId="26" borderId="12" xfId="0" applyFont="1" applyFill="1" applyBorder="1" applyAlignment="1" applyProtection="1">
      <alignment vertical="top"/>
    </xf>
    <xf numFmtId="0" fontId="30" fillId="26" borderId="16" xfId="0" applyNumberFormat="1" applyFont="1" applyFill="1" applyBorder="1" applyAlignment="1" applyProtection="1">
      <alignment vertical="top"/>
    </xf>
    <xf numFmtId="0" fontId="30" fillId="26" borderId="17" xfId="0" applyFont="1" applyFill="1" applyBorder="1" applyAlignment="1" applyProtection="1">
      <alignment horizontal="left" vertical="top" indent="1"/>
    </xf>
    <xf numFmtId="165" fontId="30" fillId="25" borderId="35" xfId="62" applyNumberFormat="1" applyFont="1" applyFill="1" applyBorder="1" applyAlignment="1" applyProtection="1">
      <alignment vertical="top"/>
    </xf>
    <xf numFmtId="0" fontId="30" fillId="25" borderId="36" xfId="0" applyFont="1" applyFill="1" applyBorder="1" applyProtection="1"/>
    <xf numFmtId="165" fontId="30" fillId="25" borderId="27" xfId="62" applyNumberFormat="1" applyFont="1" applyFill="1" applyBorder="1" applyAlignment="1" applyProtection="1">
      <alignment vertical="top"/>
    </xf>
    <xf numFmtId="0" fontId="30" fillId="26" borderId="22" xfId="0" applyNumberFormat="1" applyFont="1" applyFill="1" applyBorder="1" applyAlignment="1" applyProtection="1">
      <alignment vertical="top"/>
    </xf>
    <xf numFmtId="0" fontId="30" fillId="26" borderId="18" xfId="0" applyFont="1" applyFill="1" applyBorder="1" applyAlignment="1" applyProtection="1">
      <alignment horizontal="left" vertical="top" indent="1"/>
    </xf>
    <xf numFmtId="0" fontId="30" fillId="25" borderId="30" xfId="0" applyFont="1" applyFill="1" applyBorder="1" applyProtection="1"/>
    <xf numFmtId="49" fontId="30" fillId="0" borderId="23" xfId="0" applyNumberFormat="1" applyFont="1" applyBorder="1" applyAlignment="1" applyProtection="1">
      <alignment horizontal="right" vertical="top"/>
    </xf>
    <xf numFmtId="0" fontId="30" fillId="0" borderId="19" xfId="0" applyFont="1" applyBorder="1" applyAlignment="1" applyProtection="1">
      <alignment horizontal="left" vertical="top" indent="1"/>
    </xf>
    <xf numFmtId="0" fontId="30" fillId="0" borderId="19" xfId="0" applyFont="1" applyBorder="1" applyAlignment="1" applyProtection="1">
      <alignment vertical="top"/>
    </xf>
    <xf numFmtId="164" fontId="30" fillId="25" borderId="0" xfId="81" applyNumberFormat="1" applyFont="1" applyFill="1" applyBorder="1" applyProtection="1"/>
    <xf numFmtId="164" fontId="30" fillId="25" borderId="44" xfId="81" applyNumberFormat="1" applyFont="1" applyFill="1" applyBorder="1" applyProtection="1"/>
    <xf numFmtId="49" fontId="30" fillId="0" borderId="42" xfId="0" applyNumberFormat="1" applyFont="1" applyBorder="1" applyAlignment="1" applyProtection="1">
      <alignment horizontal="right" vertical="top"/>
    </xf>
    <xf numFmtId="0" fontId="30" fillId="0" borderId="43" xfId="0" applyFont="1" applyBorder="1" applyAlignment="1" applyProtection="1">
      <alignment horizontal="left" vertical="top" indent="1"/>
    </xf>
    <xf numFmtId="0" fontId="30" fillId="0" borderId="43" xfId="0" applyFont="1" applyBorder="1" applyAlignment="1" applyProtection="1">
      <alignment vertical="top"/>
    </xf>
    <xf numFmtId="164" fontId="30" fillId="25" borderId="33" xfId="81" applyNumberFormat="1" applyFont="1" applyFill="1" applyBorder="1" applyProtection="1"/>
    <xf numFmtId="0" fontId="30" fillId="25" borderId="41" xfId="0" applyFont="1" applyFill="1" applyBorder="1" applyProtection="1"/>
    <xf numFmtId="164" fontId="30" fillId="25" borderId="46" xfId="81" applyNumberFormat="1" applyFont="1" applyFill="1" applyBorder="1" applyProtection="1"/>
    <xf numFmtId="164" fontId="30" fillId="0" borderId="0" xfId="81" applyNumberFormat="1" applyFont="1" applyBorder="1" applyProtection="1">
      <protection locked="0"/>
    </xf>
    <xf numFmtId="0" fontId="31" fillId="0" borderId="0" xfId="126" applyFont="1" applyFill="1" applyAlignment="1" applyProtection="1"/>
    <xf numFmtId="0" fontId="30" fillId="0" borderId="0" xfId="126" applyFont="1" applyProtection="1"/>
    <xf numFmtId="14" fontId="30" fillId="0" borderId="0" xfId="0" applyNumberFormat="1" applyFont="1" applyAlignment="1" applyProtection="1">
      <alignment wrapText="1"/>
      <protection locked="0"/>
    </xf>
    <xf numFmtId="0" fontId="31" fillId="0" borderId="0" xfId="126" applyFont="1" applyFill="1" applyBorder="1" applyAlignment="1" applyProtection="1">
      <alignment vertical="top"/>
      <protection locked="0"/>
    </xf>
    <xf numFmtId="0" fontId="35" fillId="0" borderId="0" xfId="199" applyFont="1" applyProtection="1"/>
    <xf numFmtId="0" fontId="30" fillId="0" borderId="0" xfId="125" applyFont="1" applyFill="1" applyBorder="1" applyAlignment="1" applyProtection="1">
      <protection locked="0"/>
    </xf>
    <xf numFmtId="49" fontId="30" fillId="0" borderId="0" xfId="0" applyNumberFormat="1" applyFont="1" applyProtection="1">
      <protection locked="0"/>
    </xf>
    <xf numFmtId="0" fontId="30" fillId="0" borderId="38" xfId="0" applyFont="1" applyFill="1" applyBorder="1" applyAlignment="1" applyProtection="1">
      <alignment horizontal="center" vertical="top" wrapText="1"/>
    </xf>
    <xf numFmtId="0" fontId="30" fillId="0" borderId="45" xfId="0" applyFont="1" applyFill="1" applyBorder="1" applyAlignment="1" applyProtection="1">
      <alignment horizontal="center" vertical="top" wrapText="1"/>
    </xf>
    <xf numFmtId="0" fontId="30" fillId="0" borderId="17" xfId="0" applyFont="1" applyBorder="1" applyAlignment="1" applyProtection="1">
      <alignment horizontal="left" vertical="top" indent="1"/>
    </xf>
    <xf numFmtId="0" fontId="30" fillId="26" borderId="31" xfId="0" applyFont="1" applyFill="1" applyBorder="1" applyAlignment="1" applyProtection="1">
      <alignment horizontal="center" vertical="top"/>
    </xf>
    <xf numFmtId="0" fontId="30" fillId="26" borderId="32" xfId="0" applyFont="1" applyFill="1" applyBorder="1" applyAlignment="1" applyProtection="1">
      <alignment horizontal="center" vertical="top"/>
    </xf>
    <xf numFmtId="0" fontId="30" fillId="26" borderId="26" xfId="0" applyFont="1" applyFill="1" applyBorder="1" applyAlignment="1" applyProtection="1">
      <alignment horizontal="center" vertical="top"/>
    </xf>
    <xf numFmtId="166" fontId="30" fillId="0" borderId="24" xfId="81" applyNumberFormat="1" applyFont="1" applyFill="1" applyBorder="1" applyAlignment="1" applyProtection="1">
      <alignment horizontal="center" vertical="top"/>
      <protection locked="0"/>
    </xf>
    <xf numFmtId="166" fontId="30" fillId="0" borderId="44" xfId="81" applyNumberFormat="1" applyFont="1" applyFill="1" applyBorder="1" applyAlignment="1" applyProtection="1">
      <alignment horizontal="center" vertical="top"/>
      <protection locked="0"/>
    </xf>
    <xf numFmtId="49" fontId="30" fillId="26" borderId="20" xfId="0" applyNumberFormat="1" applyFont="1" applyFill="1" applyBorder="1" applyAlignment="1" applyProtection="1">
      <alignment horizontal="right" vertical="top"/>
    </xf>
    <xf numFmtId="2" fontId="30" fillId="26" borderId="22" xfId="0" applyNumberFormat="1" applyFont="1" applyFill="1" applyBorder="1" applyAlignment="1" applyProtection="1">
      <alignment horizontal="right" vertical="top"/>
    </xf>
    <xf numFmtId="164" fontId="30" fillId="26" borderId="38" xfId="81" applyNumberFormat="1" applyFont="1" applyFill="1" applyBorder="1" applyAlignment="1" applyProtection="1">
      <alignment horizontal="center" vertical="top"/>
    </xf>
    <xf numFmtId="164" fontId="30" fillId="26" borderId="45" xfId="81" applyNumberFormat="1" applyFont="1" applyFill="1" applyBorder="1" applyAlignment="1" applyProtection="1">
      <alignment horizontal="center" vertical="top"/>
    </xf>
    <xf numFmtId="164" fontId="30" fillId="26" borderId="34" xfId="81" applyNumberFormat="1" applyFont="1" applyFill="1" applyBorder="1" applyAlignment="1" applyProtection="1">
      <alignment horizontal="center" vertical="top"/>
    </xf>
    <xf numFmtId="0" fontId="30" fillId="0" borderId="14" xfId="0" applyFont="1" applyBorder="1" applyAlignment="1" applyProtection="1">
      <alignment horizontal="left" vertical="top" indent="1"/>
    </xf>
    <xf numFmtId="164" fontId="30" fillId="26" borderId="24" xfId="81" applyNumberFormat="1" applyFont="1" applyFill="1" applyBorder="1" applyAlignment="1" applyProtection="1">
      <alignment horizontal="center" vertical="top"/>
    </xf>
    <xf numFmtId="164" fontId="30" fillId="26" borderId="44" xfId="81" applyNumberFormat="1" applyFont="1" applyFill="1" applyBorder="1" applyAlignment="1" applyProtection="1">
      <alignment horizontal="center" vertical="top"/>
    </xf>
    <xf numFmtId="164" fontId="30" fillId="26" borderId="0" xfId="81" applyNumberFormat="1" applyFont="1" applyFill="1" applyBorder="1" applyAlignment="1" applyProtection="1">
      <alignment horizontal="center" vertical="top"/>
    </xf>
    <xf numFmtId="164" fontId="30" fillId="25" borderId="44" xfId="81" applyNumberFormat="1" applyFont="1" applyFill="1" applyBorder="1" applyAlignment="1" applyProtection="1">
      <alignment horizontal="center" vertical="top"/>
    </xf>
    <xf numFmtId="164" fontId="30" fillId="25" borderId="24" xfId="81" applyNumberFormat="1" applyFont="1" applyFill="1" applyBorder="1" applyAlignment="1" applyProtection="1">
      <alignment horizontal="center" vertical="top"/>
    </xf>
    <xf numFmtId="164" fontId="30" fillId="25" borderId="0" xfId="81" applyNumberFormat="1" applyFont="1" applyFill="1" applyBorder="1" applyAlignment="1" applyProtection="1">
      <alignment horizontal="center" vertical="top"/>
    </xf>
    <xf numFmtId="166" fontId="30" fillId="0" borderId="0" xfId="81" applyNumberFormat="1" applyFont="1" applyFill="1" applyBorder="1" applyAlignment="1" applyProtection="1">
      <alignment horizontal="center" vertical="top"/>
      <protection locked="0"/>
    </xf>
    <xf numFmtId="0" fontId="30" fillId="0" borderId="11" xfId="0" quotePrefix="1" applyFont="1" applyFill="1" applyBorder="1" applyAlignment="1" applyProtection="1">
      <alignment horizontal="right" vertical="top"/>
    </xf>
    <xf numFmtId="164" fontId="30" fillId="25" borderId="47" xfId="81" applyNumberFormat="1" applyFont="1" applyFill="1" applyBorder="1" applyAlignment="1" applyProtection="1">
      <alignment horizontal="center" vertical="top"/>
    </xf>
    <xf numFmtId="164" fontId="30" fillId="25" borderId="57" xfId="81" applyNumberFormat="1" applyFont="1" applyFill="1" applyBorder="1" applyAlignment="1" applyProtection="1">
      <alignment horizontal="center" vertical="top"/>
    </xf>
    <xf numFmtId="164" fontId="30" fillId="26" borderId="47" xfId="81" applyNumberFormat="1" applyFont="1" applyFill="1" applyBorder="1" applyAlignment="1" applyProtection="1">
      <alignment horizontal="center" vertical="top"/>
    </xf>
    <xf numFmtId="164" fontId="30" fillId="26" borderId="57" xfId="81" applyNumberFormat="1" applyFont="1" applyFill="1" applyBorder="1" applyAlignment="1" applyProtection="1">
      <alignment horizontal="center" vertical="top"/>
    </xf>
    <xf numFmtId="166" fontId="30" fillId="0" borderId="47" xfId="81" applyNumberFormat="1" applyFont="1" applyFill="1" applyBorder="1" applyAlignment="1" applyProtection="1">
      <alignment horizontal="center" vertical="top"/>
      <protection locked="0"/>
    </xf>
    <xf numFmtId="166" fontId="30" fillId="0" borderId="57" xfId="81" applyNumberFormat="1" applyFont="1" applyFill="1" applyBorder="1" applyAlignment="1" applyProtection="1">
      <alignment horizontal="center" vertical="top"/>
      <protection locked="0"/>
    </xf>
    <xf numFmtId="0" fontId="30" fillId="0" borderId="11" xfId="0" quotePrefix="1" applyNumberFormat="1" applyFont="1" applyFill="1" applyBorder="1" applyAlignment="1" applyProtection="1">
      <alignment vertical="top"/>
    </xf>
    <xf numFmtId="0" fontId="36" fillId="0" borderId="0" xfId="0" applyFont="1" applyFill="1" applyProtection="1">
      <protection locked="0"/>
    </xf>
    <xf numFmtId="164" fontId="30" fillId="27" borderId="24" xfId="81" applyNumberFormat="1" applyFont="1" applyFill="1" applyBorder="1" applyAlignment="1" applyProtection="1">
      <alignment horizontal="center" vertical="top"/>
    </xf>
    <xf numFmtId="164" fontId="30" fillId="27" borderId="44" xfId="81" applyNumberFormat="1" applyFont="1" applyFill="1" applyBorder="1" applyAlignment="1" applyProtection="1">
      <alignment horizontal="center" vertical="top"/>
    </xf>
    <xf numFmtId="0" fontId="30" fillId="26" borderId="18" xfId="0" applyFont="1" applyFill="1" applyBorder="1" applyAlignment="1" applyProtection="1">
      <alignment horizontal="left" vertical="top" wrapText="1" indent="1"/>
    </xf>
    <xf numFmtId="164" fontId="30" fillId="26" borderId="25" xfId="81" applyNumberFormat="1" applyFont="1" applyFill="1" applyBorder="1" applyAlignment="1" applyProtection="1">
      <alignment horizontal="center" vertical="top"/>
    </xf>
    <xf numFmtId="164" fontId="30" fillId="26" borderId="46" xfId="81" applyNumberFormat="1" applyFont="1" applyFill="1" applyBorder="1" applyAlignment="1" applyProtection="1">
      <alignment horizontal="center" vertical="top"/>
    </xf>
    <xf numFmtId="164" fontId="30" fillId="26" borderId="33" xfId="81" applyNumberFormat="1" applyFont="1" applyFill="1" applyBorder="1" applyAlignment="1" applyProtection="1">
      <alignment horizontal="center" vertical="top"/>
    </xf>
    <xf numFmtId="0" fontId="31" fillId="0" borderId="0" xfId="126" applyFont="1" applyFill="1" applyBorder="1" applyAlignment="1" applyProtection="1">
      <alignment horizontal="left" vertical="top" wrapText="1"/>
    </xf>
    <xf numFmtId="164" fontId="30" fillId="0" borderId="0" xfId="0" applyNumberFormat="1" applyFont="1" applyProtection="1">
      <protection locked="0"/>
    </xf>
    <xf numFmtId="0" fontId="30" fillId="26" borderId="0" xfId="0" applyFont="1" applyFill="1" applyAlignment="1" applyProtection="1">
      <alignment horizontal="left"/>
    </xf>
    <xf numFmtId="49" fontId="30" fillId="26" borderId="0" xfId="0" applyNumberFormat="1" applyFont="1" applyFill="1" applyAlignment="1" applyProtection="1">
      <alignment horizontal="left"/>
    </xf>
    <xf numFmtId="0" fontId="30" fillId="0" borderId="0" xfId="0" applyFont="1"/>
    <xf numFmtId="0" fontId="31" fillId="28" borderId="10" xfId="0" applyFont="1" applyFill="1" applyBorder="1" applyAlignment="1" applyProtection="1">
      <alignment horizontal="center"/>
    </xf>
    <xf numFmtId="0" fontId="30" fillId="0" borderId="10" xfId="0" applyFont="1" applyBorder="1" applyAlignment="1" applyProtection="1">
      <alignment horizontal="center"/>
    </xf>
    <xf numFmtId="0" fontId="31" fillId="28" borderId="73" xfId="0" applyFont="1" applyFill="1" applyBorder="1" applyAlignment="1" applyProtection="1">
      <alignment horizontal="left" indent="1"/>
    </xf>
    <xf numFmtId="0" fontId="30" fillId="0" borderId="74" xfId="0" applyFont="1" applyBorder="1" applyAlignment="1" applyProtection="1">
      <alignment horizontal="left" wrapText="1" indent="3"/>
      <protection locked="0"/>
    </xf>
    <xf numFmtId="0" fontId="30" fillId="0" borderId="74" xfId="0" applyFont="1" applyBorder="1" applyAlignment="1" applyProtection="1">
      <alignment horizontal="left" indent="2"/>
    </xf>
    <xf numFmtId="0" fontId="30" fillId="0" borderId="81" xfId="0" applyFont="1" applyBorder="1" applyAlignment="1" applyProtection="1">
      <alignment horizontal="left" indent="2"/>
    </xf>
    <xf numFmtId="0" fontId="30" fillId="0" borderId="79" xfId="0" applyFont="1" applyBorder="1" applyAlignment="1" applyProtection="1">
      <alignment horizontal="left" indent="2"/>
    </xf>
    <xf numFmtId="0" fontId="31" fillId="28" borderId="29" xfId="0" applyFont="1" applyFill="1" applyBorder="1" applyAlignment="1" applyProtection="1">
      <alignment horizontal="center"/>
    </xf>
    <xf numFmtId="0" fontId="30" fillId="0" borderId="0" xfId="0" applyFont="1" applyBorder="1" applyAlignment="1"/>
    <xf numFmtId="0" fontId="30" fillId="0" borderId="29" xfId="0" applyFont="1" applyBorder="1" applyAlignment="1" applyProtection="1">
      <alignment horizontal="center"/>
    </xf>
    <xf numFmtId="0" fontId="30" fillId="0" borderId="0" xfId="0" applyFont="1" applyAlignment="1">
      <alignment horizontal="center"/>
    </xf>
    <xf numFmtId="0" fontId="31" fillId="29" borderId="55" xfId="0" applyFont="1" applyFill="1" applyBorder="1" applyAlignment="1" applyProtection="1">
      <alignment horizontal="left" indent="1"/>
    </xf>
    <xf numFmtId="0" fontId="30" fillId="28" borderId="75" xfId="0" applyFont="1" applyFill="1" applyBorder="1" applyAlignment="1" applyProtection="1">
      <alignment horizontal="left"/>
    </xf>
    <xf numFmtId="0" fontId="30" fillId="29" borderId="75" xfId="0" applyFont="1" applyFill="1" applyBorder="1" applyAlignment="1" applyProtection="1">
      <alignment horizontal="left" indent="2"/>
    </xf>
    <xf numFmtId="0" fontId="30" fillId="28" borderId="78" xfId="0" applyFont="1" applyFill="1" applyBorder="1" applyAlignment="1" applyProtection="1">
      <alignment horizontal="left"/>
    </xf>
    <xf numFmtId="0" fontId="30" fillId="28" borderId="80" xfId="0" applyFont="1" applyFill="1" applyBorder="1" applyAlignment="1" applyProtection="1">
      <alignment horizontal="left"/>
    </xf>
    <xf numFmtId="0" fontId="30" fillId="29" borderId="76" xfId="0" applyFont="1" applyFill="1" applyBorder="1" applyAlignment="1" applyProtection="1">
      <alignment horizontal="left" indent="2"/>
    </xf>
    <xf numFmtId="0" fontId="30" fillId="24" borderId="75" xfId="324" applyFont="1" applyFill="1" applyBorder="1" applyAlignment="1" applyProtection="1">
      <alignment horizontal="left"/>
    </xf>
    <xf numFmtId="0" fontId="30" fillId="0" borderId="0" xfId="0" applyFont="1" applyFill="1" applyBorder="1" applyAlignment="1"/>
    <xf numFmtId="0" fontId="30" fillId="0" borderId="0" xfId="0" applyFont="1" applyFill="1"/>
    <xf numFmtId="0" fontId="30" fillId="28" borderId="34" xfId="0" applyFont="1" applyFill="1" applyBorder="1" applyAlignment="1" applyProtection="1">
      <alignment horizontal="left"/>
    </xf>
    <xf numFmtId="0" fontId="30" fillId="28" borderId="33" xfId="0" applyFont="1" applyFill="1" applyBorder="1" applyAlignment="1" applyProtection="1">
      <alignment horizontal="left"/>
    </xf>
    <xf numFmtId="0" fontId="30" fillId="0" borderId="0" xfId="126" applyFont="1" applyFill="1" applyAlignment="1" applyProtection="1"/>
    <xf numFmtId="0" fontId="30" fillId="0" borderId="0" xfId="126" applyFont="1" applyBorder="1" applyAlignment="1" applyProtection="1">
      <alignment horizontal="left"/>
    </xf>
    <xf numFmtId="0" fontId="30" fillId="0" borderId="0" xfId="125" applyFont="1" applyFill="1" applyAlignment="1" applyProtection="1"/>
    <xf numFmtId="49" fontId="30" fillId="0" borderId="65" xfId="125" applyNumberFormat="1" applyFont="1" applyBorder="1" applyAlignment="1" applyProtection="1">
      <alignment horizontal="right"/>
    </xf>
    <xf numFmtId="49" fontId="30" fillId="0" borderId="66" xfId="126" applyNumberFormat="1" applyFont="1" applyBorder="1" applyAlignment="1" applyProtection="1">
      <alignment horizontal="left" vertical="top" indent="1"/>
    </xf>
    <xf numFmtId="0" fontId="30" fillId="0" borderId="27" xfId="126" applyFont="1" applyBorder="1" applyAlignment="1" applyProtection="1"/>
    <xf numFmtId="49" fontId="30" fillId="0" borderId="67" xfId="125" applyNumberFormat="1" applyFont="1" applyFill="1" applyBorder="1" applyAlignment="1" applyProtection="1">
      <alignment horizontal="right"/>
    </xf>
    <xf numFmtId="0" fontId="30" fillId="0" borderId="44" xfId="126" applyFont="1" applyFill="1" applyBorder="1" applyAlignment="1" applyProtection="1">
      <alignment horizontal="left" vertical="top" indent="1"/>
    </xf>
    <xf numFmtId="0" fontId="30" fillId="0" borderId="44" xfId="126" applyFont="1" applyFill="1" applyBorder="1" applyAlignment="1" applyProtection="1">
      <alignment horizontal="left" vertical="top" wrapText="1" indent="1"/>
    </xf>
    <xf numFmtId="49" fontId="30" fillId="0" borderId="67" xfId="125" applyNumberFormat="1" applyFont="1" applyBorder="1" applyAlignment="1" applyProtection="1">
      <alignment horizontal="right"/>
    </xf>
    <xf numFmtId="49" fontId="30" fillId="26" borderId="67" xfId="125" applyNumberFormat="1" applyFont="1" applyFill="1" applyBorder="1" applyAlignment="1" applyProtection="1">
      <alignment horizontal="right"/>
    </xf>
    <xf numFmtId="0" fontId="30" fillId="26" borderId="45" xfId="126" applyFont="1" applyFill="1" applyBorder="1" applyAlignment="1" applyProtection="1">
      <alignment horizontal="left" vertical="top" indent="1"/>
    </xf>
    <xf numFmtId="49" fontId="30" fillId="0" borderId="68" xfId="125" applyNumberFormat="1" applyFont="1" applyBorder="1" applyAlignment="1" applyProtection="1">
      <alignment horizontal="right"/>
    </xf>
    <xf numFmtId="0" fontId="30" fillId="26" borderId="44" xfId="125" applyFont="1" applyFill="1" applyBorder="1" applyAlignment="1" applyProtection="1">
      <alignment horizontal="left" vertical="top" indent="1"/>
    </xf>
    <xf numFmtId="49" fontId="30" fillId="0" borderId="68" xfId="125" applyNumberFormat="1" applyFont="1" applyFill="1" applyBorder="1" applyAlignment="1" applyProtection="1">
      <alignment horizontal="right"/>
    </xf>
    <xf numFmtId="0" fontId="30" fillId="0" borderId="26" xfId="0" applyNumberFormat="1" applyFont="1" applyFill="1" applyBorder="1" applyAlignment="1" applyProtection="1">
      <alignment vertical="top"/>
    </xf>
    <xf numFmtId="0" fontId="30" fillId="0" borderId="32" xfId="125" applyFont="1" applyFill="1" applyBorder="1" applyAlignment="1" applyProtection="1">
      <alignment horizontal="left" vertical="top" indent="1"/>
    </xf>
    <xf numFmtId="49" fontId="30" fillId="26" borderId="71" xfId="125" applyNumberFormat="1" applyFont="1" applyFill="1" applyBorder="1" applyAlignment="1" applyProtection="1">
      <alignment horizontal="right"/>
    </xf>
    <xf numFmtId="0" fontId="30" fillId="26" borderId="34" xfId="0" applyNumberFormat="1" applyFont="1" applyFill="1" applyBorder="1" applyAlignment="1" applyProtection="1">
      <alignment vertical="top"/>
    </xf>
    <xf numFmtId="0" fontId="30" fillId="26" borderId="45" xfId="125" applyFont="1" applyFill="1" applyBorder="1" applyAlignment="1" applyProtection="1">
      <alignment horizontal="left" vertical="top" indent="1"/>
    </xf>
    <xf numFmtId="0" fontId="31" fillId="0" borderId="67" xfId="126" applyFont="1" applyFill="1" applyBorder="1" applyAlignment="1" applyProtection="1"/>
    <xf numFmtId="0" fontId="30" fillId="0" borderId="0" xfId="125" applyFont="1" applyBorder="1" applyAlignment="1" applyProtection="1"/>
    <xf numFmtId="0" fontId="30" fillId="0" borderId="44" xfId="125" applyFont="1" applyBorder="1" applyAlignment="1" applyProtection="1"/>
    <xf numFmtId="49" fontId="30" fillId="26" borderId="69" xfId="125" applyNumberFormat="1" applyFont="1" applyFill="1" applyBorder="1" applyAlignment="1" applyProtection="1">
      <alignment horizontal="right"/>
    </xf>
    <xf numFmtId="0" fontId="30" fillId="26" borderId="33" xfId="0" applyNumberFormat="1" applyFont="1" applyFill="1" applyBorder="1" applyAlignment="1" applyProtection="1">
      <alignment vertical="top"/>
    </xf>
    <xf numFmtId="0" fontId="30" fillId="26" borderId="46" xfId="125" applyFont="1" applyFill="1" applyBorder="1" applyAlignment="1" applyProtection="1">
      <alignment horizontal="left" vertical="top" indent="1"/>
    </xf>
    <xf numFmtId="0" fontId="31" fillId="0" borderId="0" xfId="126" applyFont="1" applyFill="1" applyAlignment="1" applyProtection="1">
      <protection locked="0"/>
    </xf>
    <xf numFmtId="0" fontId="31" fillId="0" borderId="0" xfId="126" applyFont="1" applyFill="1" applyBorder="1" applyAlignment="1" applyProtection="1">
      <alignment vertical="top"/>
    </xf>
    <xf numFmtId="0" fontId="30" fillId="0" borderId="29" xfId="125" applyFont="1" applyBorder="1" applyAlignment="1" applyProtection="1">
      <alignment horizontal="center"/>
    </xf>
    <xf numFmtId="0" fontId="30" fillId="0" borderId="39" xfId="125" applyFont="1" applyBorder="1" applyAlignment="1" applyProtection="1">
      <alignment horizontal="center"/>
    </xf>
    <xf numFmtId="0" fontId="30" fillId="0" borderId="40" xfId="125" applyFont="1" applyBorder="1" applyAlignment="1" applyProtection="1">
      <alignment horizontal="center"/>
    </xf>
    <xf numFmtId="0" fontId="30" fillId="0" borderId="53" xfId="125" applyFont="1" applyBorder="1" applyAlignment="1" applyProtection="1">
      <alignment horizontal="center"/>
    </xf>
    <xf numFmtId="0" fontId="30" fillId="0" borderId="52" xfId="125" applyFont="1" applyBorder="1" applyAlignment="1" applyProtection="1">
      <alignment horizontal="center"/>
    </xf>
    <xf numFmtId="0" fontId="37" fillId="0" borderId="59" xfId="125" applyFont="1" applyFill="1" applyBorder="1" applyAlignment="1" applyProtection="1">
      <alignment horizontal="center"/>
    </xf>
    <xf numFmtId="0" fontId="37" fillId="0" borderId="55" xfId="125" applyFont="1" applyFill="1" applyBorder="1" applyAlignment="1" applyProtection="1">
      <alignment horizontal="center"/>
    </xf>
    <xf numFmtId="0" fontId="37" fillId="0" borderId="60" xfId="125" applyFont="1" applyFill="1" applyBorder="1" applyAlignment="1" applyProtection="1">
      <alignment horizontal="center"/>
    </xf>
    <xf numFmtId="0" fontId="30" fillId="26" borderId="61" xfId="91" applyNumberFormat="1" applyFont="1" applyFill="1" applyBorder="1" applyAlignment="1" applyProtection="1">
      <alignment vertical="top"/>
    </xf>
    <xf numFmtId="0" fontId="30" fillId="26" borderId="26" xfId="91" applyNumberFormat="1" applyFont="1" applyFill="1" applyBorder="1" applyAlignment="1" applyProtection="1">
      <alignment vertical="top"/>
    </xf>
    <xf numFmtId="0" fontId="30" fillId="26" borderId="32" xfId="91" applyNumberFormat="1" applyFont="1" applyFill="1" applyBorder="1" applyAlignment="1" applyProtection="1">
      <alignment vertical="top"/>
    </xf>
    <xf numFmtId="164" fontId="30" fillId="0" borderId="30" xfId="81" applyNumberFormat="1" applyFont="1" applyFill="1" applyBorder="1" applyAlignment="1" applyProtection="1">
      <alignment horizontal="center" vertical="top"/>
      <protection locked="0"/>
    </xf>
    <xf numFmtId="164" fontId="30" fillId="0" borderId="0" xfId="81" applyNumberFormat="1" applyFont="1" applyFill="1" applyBorder="1" applyAlignment="1" applyProtection="1">
      <alignment horizontal="center" vertical="top"/>
      <protection locked="0"/>
    </xf>
    <xf numFmtId="164" fontId="30" fillId="0" borderId="30" xfId="92" applyNumberFormat="1" applyFont="1" applyFill="1" applyBorder="1" applyAlignment="1" applyProtection="1">
      <alignment vertical="top"/>
      <protection locked="0"/>
    </xf>
    <xf numFmtId="164" fontId="30" fillId="0" borderId="0" xfId="81" applyNumberFormat="1" applyFont="1" applyFill="1" applyBorder="1" applyAlignment="1" applyProtection="1">
      <alignment vertical="top"/>
      <protection locked="0"/>
    </xf>
    <xf numFmtId="164" fontId="30" fillId="27" borderId="0" xfId="91" applyNumberFormat="1" applyFont="1" applyFill="1" applyBorder="1" applyAlignment="1" applyProtection="1">
      <alignment vertical="top"/>
    </xf>
    <xf numFmtId="164" fontId="30" fillId="27" borderId="44" xfId="91" applyNumberFormat="1" applyFont="1" applyFill="1" applyBorder="1" applyAlignment="1" applyProtection="1">
      <alignment vertical="top"/>
    </xf>
    <xf numFmtId="164" fontId="30" fillId="27" borderId="0" xfId="81" applyNumberFormat="1" applyFont="1" applyFill="1" applyBorder="1" applyAlignment="1" applyProtection="1">
      <alignment horizontal="center" vertical="top"/>
    </xf>
    <xf numFmtId="0" fontId="30" fillId="26" borderId="50" xfId="91" applyNumberFormat="1" applyFont="1" applyFill="1" applyBorder="1" applyAlignment="1" applyProtection="1">
      <alignment vertical="top"/>
    </xf>
    <xf numFmtId="0" fontId="30" fillId="26" borderId="34" xfId="81" applyNumberFormat="1" applyFont="1" applyFill="1" applyBorder="1" applyAlignment="1" applyProtection="1">
      <alignment vertical="top"/>
    </xf>
    <xf numFmtId="0" fontId="30" fillId="26" borderId="45" xfId="81" applyNumberFormat="1" applyFont="1" applyFill="1" applyBorder="1" applyAlignment="1" applyProtection="1">
      <alignment vertical="top"/>
    </xf>
    <xf numFmtId="0" fontId="30" fillId="26" borderId="30" xfId="91" applyNumberFormat="1" applyFont="1" applyFill="1" applyBorder="1" applyAlignment="1" applyProtection="1">
      <alignment vertical="top"/>
    </xf>
    <xf numFmtId="0" fontId="30" fillId="26" borderId="44" xfId="91" applyNumberFormat="1" applyFont="1" applyFill="1" applyBorder="1" applyAlignment="1" applyProtection="1">
      <alignment vertical="top"/>
    </xf>
    <xf numFmtId="164" fontId="30" fillId="0" borderId="30" xfId="81" applyNumberFormat="1" applyFont="1" applyFill="1" applyBorder="1" applyAlignment="1" applyProtection="1">
      <alignment vertical="top"/>
      <protection locked="0"/>
    </xf>
    <xf numFmtId="164" fontId="30" fillId="27" borderId="0" xfId="81" applyNumberFormat="1" applyFont="1" applyFill="1" applyBorder="1" applyAlignment="1" applyProtection="1">
      <alignment vertical="top"/>
    </xf>
    <xf numFmtId="0" fontId="30" fillId="26" borderId="30" xfId="126" applyNumberFormat="1" applyFont="1" applyFill="1" applyBorder="1" applyAlignment="1" applyProtection="1">
      <alignment horizontal="center" vertical="top"/>
    </xf>
    <xf numFmtId="0" fontId="30" fillId="26" borderId="0" xfId="126" applyNumberFormat="1" applyFont="1" applyFill="1" applyBorder="1" applyAlignment="1" applyProtection="1">
      <alignment horizontal="center" vertical="top"/>
    </xf>
    <xf numFmtId="0" fontId="30" fillId="26" borderId="44" xfId="126" applyNumberFormat="1" applyFont="1" applyFill="1" applyBorder="1" applyAlignment="1" applyProtection="1">
      <alignment horizontal="center" vertical="top"/>
    </xf>
    <xf numFmtId="3" fontId="30" fillId="0" borderId="54" xfId="126" applyNumberFormat="1" applyFont="1" applyFill="1" applyBorder="1" applyAlignment="1" applyProtection="1">
      <alignment horizontal="center" vertical="top"/>
      <protection locked="0"/>
    </xf>
    <xf numFmtId="3" fontId="30" fillId="0" borderId="19" xfId="126" applyNumberFormat="1" applyFont="1" applyFill="1" applyBorder="1" applyAlignment="1" applyProtection="1">
      <alignment horizontal="center" vertical="top"/>
      <protection locked="0"/>
    </xf>
    <xf numFmtId="37" fontId="30" fillId="27" borderId="19" xfId="126" applyNumberFormat="1" applyFont="1" applyFill="1" applyBorder="1" applyAlignment="1" applyProtection="1">
      <alignment horizontal="center" vertical="top"/>
    </xf>
    <xf numFmtId="37" fontId="30" fillId="27" borderId="70" xfId="126" applyNumberFormat="1" applyFont="1" applyFill="1" applyBorder="1" applyAlignment="1" applyProtection="1">
      <alignment horizontal="center" vertical="top"/>
    </xf>
    <xf numFmtId="3" fontId="30" fillId="0" borderId="61" xfId="126" applyNumberFormat="1" applyFont="1" applyFill="1" applyBorder="1" applyAlignment="1" applyProtection="1">
      <alignment horizontal="center" vertical="top"/>
      <protection locked="0"/>
    </xf>
    <xf numFmtId="37" fontId="30" fillId="27" borderId="26" xfId="126" applyNumberFormat="1" applyFont="1" applyFill="1" applyBorder="1" applyAlignment="1" applyProtection="1">
      <alignment horizontal="center" vertical="top"/>
    </xf>
    <xf numFmtId="0" fontId="30" fillId="26" borderId="54" xfId="126" applyNumberFormat="1" applyFont="1" applyFill="1" applyBorder="1" applyAlignment="1" applyProtection="1">
      <alignment horizontal="center" vertical="top"/>
    </xf>
    <xf numFmtId="0" fontId="30" fillId="26" borderId="19" xfId="126" applyNumberFormat="1" applyFont="1" applyFill="1" applyBorder="1" applyAlignment="1" applyProtection="1">
      <alignment horizontal="center" vertical="top"/>
    </xf>
    <xf numFmtId="0" fontId="30" fillId="26" borderId="70" xfId="126" applyNumberFormat="1" applyFont="1" applyFill="1" applyBorder="1" applyAlignment="1" applyProtection="1">
      <alignment horizontal="center" vertical="top"/>
    </xf>
    <xf numFmtId="0" fontId="30" fillId="26" borderId="61" xfId="125" applyFont="1" applyFill="1" applyBorder="1" applyAlignment="1" applyProtection="1"/>
    <xf numFmtId="0" fontId="30" fillId="26" borderId="26" xfId="125" applyFont="1" applyFill="1" applyBorder="1" applyAlignment="1" applyProtection="1"/>
    <xf numFmtId="0" fontId="30" fillId="26" borderId="32" xfId="125" applyFont="1" applyFill="1" applyBorder="1" applyAlignment="1" applyProtection="1"/>
    <xf numFmtId="164" fontId="30" fillId="26" borderId="26" xfId="91" applyNumberFormat="1" applyFont="1" applyFill="1" applyBorder="1" applyAlignment="1" applyProtection="1"/>
    <xf numFmtId="0" fontId="30" fillId="26" borderId="26" xfId="0" applyFont="1" applyFill="1" applyBorder="1" applyProtection="1"/>
    <xf numFmtId="0" fontId="30" fillId="25" borderId="30" xfId="125" applyFont="1" applyFill="1" applyBorder="1" applyAlignment="1" applyProtection="1"/>
    <xf numFmtId="0" fontId="30" fillId="25" borderId="0" xfId="125" applyFont="1" applyFill="1" applyBorder="1" applyAlignment="1" applyProtection="1"/>
    <xf numFmtId="167" fontId="30" fillId="27" borderId="0" xfId="125" applyNumberFormat="1" applyFont="1" applyFill="1" applyAlignment="1" applyProtection="1"/>
    <xf numFmtId="0" fontId="30" fillId="26" borderId="41" xfId="126" applyNumberFormat="1" applyFont="1" applyFill="1" applyBorder="1" applyAlignment="1" applyProtection="1">
      <alignment horizontal="center" vertical="top"/>
    </xf>
    <xf numFmtId="0" fontId="30" fillId="26" borderId="33" xfId="126" applyNumberFormat="1" applyFont="1" applyFill="1" applyBorder="1" applyAlignment="1" applyProtection="1">
      <alignment horizontal="center" vertical="top"/>
    </xf>
    <xf numFmtId="0" fontId="30" fillId="26" borderId="46" xfId="126" applyNumberFormat="1" applyFont="1" applyFill="1" applyBorder="1" applyAlignment="1" applyProtection="1">
      <alignment horizontal="center" vertical="top"/>
    </xf>
    <xf numFmtId="49" fontId="31" fillId="26" borderId="0" xfId="125" applyNumberFormat="1" applyFont="1" applyFill="1" applyAlignment="1" applyProtection="1">
      <alignment horizontal="left"/>
    </xf>
    <xf numFmtId="0" fontId="31" fillId="0" borderId="0" xfId="126" applyFont="1" applyAlignment="1" applyProtection="1">
      <alignment horizontal="left"/>
    </xf>
    <xf numFmtId="0" fontId="31" fillId="0" borderId="0" xfId="126" applyFont="1" applyProtection="1"/>
    <xf numFmtId="0" fontId="31" fillId="0" borderId="0" xfId="126" applyFont="1" applyFill="1" applyAlignment="1"/>
    <xf numFmtId="0" fontId="31" fillId="0" borderId="0" xfId="126" applyFont="1"/>
    <xf numFmtId="0" fontId="31" fillId="0" borderId="0" xfId="0" applyFont="1" applyProtection="1">
      <protection locked="0"/>
    </xf>
    <xf numFmtId="0" fontId="34" fillId="0" borderId="0" xfId="0" applyFont="1" applyProtection="1"/>
    <xf numFmtId="0" fontId="31" fillId="0" borderId="0" xfId="0" applyFont="1" applyAlignment="1" applyProtection="1">
      <alignment horizontal="center"/>
    </xf>
    <xf numFmtId="0" fontId="30" fillId="0" borderId="0" xfId="0" applyFont="1" applyAlignment="1" applyProtection="1"/>
    <xf numFmtId="0" fontId="31" fillId="0" borderId="0" xfId="0" applyFont="1" applyFill="1" applyAlignment="1" applyProtection="1">
      <alignment horizontal="center"/>
    </xf>
    <xf numFmtId="0" fontId="31" fillId="24" borderId="39" xfId="0" applyFont="1" applyFill="1" applyBorder="1" applyAlignment="1" applyProtection="1">
      <alignment horizontal="center"/>
    </xf>
    <xf numFmtId="0" fontId="30" fillId="0" borderId="16" xfId="125" applyFont="1" applyBorder="1" applyAlignment="1" applyProtection="1">
      <alignment wrapText="1"/>
    </xf>
    <xf numFmtId="0" fontId="30" fillId="0" borderId="32" xfId="0" applyFont="1" applyBorder="1" applyAlignment="1" applyProtection="1">
      <alignment wrapText="1"/>
    </xf>
    <xf numFmtId="0" fontId="30" fillId="0" borderId="0" xfId="0" applyFont="1" applyFill="1" applyAlignment="1" applyProtection="1"/>
    <xf numFmtId="0" fontId="31" fillId="0" borderId="0" xfId="126" applyFont="1" applyFill="1" applyBorder="1" applyAlignment="1" applyProtection="1">
      <alignment vertical="top" wrapText="1"/>
    </xf>
    <xf numFmtId="0" fontId="31" fillId="0" borderId="16" xfId="0" applyFont="1" applyBorder="1" applyAlignment="1" applyProtection="1">
      <alignment vertical="top"/>
    </xf>
    <xf numFmtId="0" fontId="31" fillId="0" borderId="26" xfId="0" applyFont="1" applyBorder="1" applyAlignment="1" applyProtection="1">
      <alignment vertical="top"/>
    </xf>
    <xf numFmtId="0" fontId="31" fillId="0" borderId="22" xfId="0" applyFont="1" applyBorder="1" applyAlignment="1" applyProtection="1">
      <alignment vertical="top"/>
    </xf>
    <xf numFmtId="0" fontId="31" fillId="0" borderId="34" xfId="0" applyFont="1" applyBorder="1" applyAlignment="1" applyProtection="1">
      <alignment vertical="top"/>
    </xf>
    <xf numFmtId="0" fontId="31" fillId="0" borderId="16" xfId="0" applyFont="1" applyBorder="1" applyAlignment="1" applyProtection="1">
      <alignment vertical="top" wrapText="1"/>
    </xf>
    <xf numFmtId="0" fontId="39" fillId="0" borderId="18" xfId="0" applyFont="1" applyBorder="1" applyAlignment="1" applyProtection="1">
      <alignment vertical="top"/>
    </xf>
    <xf numFmtId="0" fontId="31" fillId="0" borderId="17" xfId="0" applyFont="1" applyBorder="1" applyAlignment="1" applyProtection="1">
      <alignment vertical="top" wrapText="1"/>
    </xf>
    <xf numFmtId="0" fontId="31" fillId="24" borderId="29" xfId="0" applyFont="1" applyFill="1" applyBorder="1" applyAlignment="1" applyProtection="1"/>
    <xf numFmtId="0" fontId="31" fillId="24" borderId="39" xfId="0" applyFont="1" applyFill="1" applyBorder="1" applyAlignment="1" applyProtection="1"/>
    <xf numFmtId="0" fontId="31" fillId="30" borderId="29" xfId="0" applyFont="1" applyFill="1" applyBorder="1" applyAlignment="1" applyProtection="1">
      <alignment vertical="center" wrapText="1"/>
    </xf>
    <xf numFmtId="0" fontId="31" fillId="30" borderId="29" xfId="0" applyFont="1" applyFill="1" applyBorder="1" applyAlignment="1" applyProtection="1">
      <alignment vertical="center"/>
    </xf>
    <xf numFmtId="0" fontId="30" fillId="30" borderId="39" xfId="0" applyFont="1" applyFill="1" applyBorder="1" applyAlignment="1" applyProtection="1">
      <alignment vertical="center"/>
    </xf>
    <xf numFmtId="0" fontId="31" fillId="30" borderId="39" xfId="0" applyFont="1" applyFill="1" applyBorder="1" applyAlignment="1" applyProtection="1">
      <alignment vertical="center"/>
    </xf>
    <xf numFmtId="0" fontId="30" fillId="30" borderId="40" xfId="0" applyFont="1" applyFill="1" applyBorder="1" applyAlignment="1" applyProtection="1">
      <alignment vertical="center"/>
    </xf>
    <xf numFmtId="0" fontId="31" fillId="31" borderId="35" xfId="0" applyFont="1" applyFill="1" applyBorder="1" applyAlignment="1" applyProtection="1"/>
    <xf numFmtId="0" fontId="31" fillId="31" borderId="36" xfId="0" applyFont="1" applyFill="1" applyBorder="1" applyAlignment="1" applyProtection="1">
      <alignment horizontal="right"/>
    </xf>
    <xf numFmtId="0" fontId="31" fillId="31" borderId="35" xfId="0" applyFont="1" applyFill="1" applyBorder="1" applyAlignment="1" applyProtection="1">
      <alignment horizontal="right"/>
    </xf>
    <xf numFmtId="0" fontId="31" fillId="31" borderId="27" xfId="0" applyFont="1" applyFill="1" applyBorder="1" applyAlignment="1" applyProtection="1">
      <alignment vertical="center"/>
    </xf>
    <xf numFmtId="0" fontId="31" fillId="31" borderId="36" xfId="0" applyFont="1" applyFill="1" applyBorder="1" applyAlignment="1" applyProtection="1">
      <alignment horizontal="right" vertical="center"/>
    </xf>
    <xf numFmtId="0" fontId="31" fillId="31" borderId="27" xfId="0" applyFont="1" applyFill="1" applyBorder="1" applyAlignment="1" applyProtection="1">
      <alignment horizontal="right" vertical="center"/>
    </xf>
    <xf numFmtId="0" fontId="31" fillId="24" borderId="40" xfId="0" applyFont="1" applyFill="1" applyBorder="1" applyAlignment="1" applyProtection="1"/>
    <xf numFmtId="0" fontId="30" fillId="26" borderId="66" xfId="0" applyFont="1" applyFill="1" applyBorder="1" applyAlignment="1" applyProtection="1">
      <alignment vertical="center" wrapText="1"/>
    </xf>
    <xf numFmtId="0" fontId="31" fillId="0" borderId="0" xfId="0" applyFont="1" applyFill="1" applyAlignment="1" applyProtection="1">
      <alignment vertical="center"/>
    </xf>
    <xf numFmtId="0" fontId="31" fillId="0" borderId="0" xfId="0" applyFont="1" applyAlignment="1" applyProtection="1">
      <alignment vertical="center"/>
    </xf>
    <xf numFmtId="0" fontId="30" fillId="30" borderId="39" xfId="0" applyFont="1" applyFill="1" applyBorder="1" applyAlignment="1" applyProtection="1">
      <alignment vertical="center" wrapText="1"/>
    </xf>
    <xf numFmtId="0" fontId="30" fillId="30" borderId="40" xfId="0" applyFont="1" applyFill="1" applyBorder="1" applyAlignment="1" applyProtection="1">
      <alignment vertical="center" wrapText="1"/>
    </xf>
    <xf numFmtId="0" fontId="31" fillId="30" borderId="39" xfId="0" applyFont="1" applyFill="1" applyBorder="1" applyAlignment="1" applyProtection="1">
      <alignment horizontal="left" vertical="center"/>
    </xf>
    <xf numFmtId="0" fontId="31" fillId="31" borderId="39" xfId="0" applyFont="1" applyFill="1" applyBorder="1" applyAlignment="1" applyProtection="1"/>
    <xf numFmtId="0" fontId="31" fillId="31" borderId="29" xfId="0" applyFont="1" applyFill="1" applyBorder="1" applyAlignment="1" applyProtection="1">
      <alignment horizontal="right"/>
    </xf>
    <xf numFmtId="0" fontId="31" fillId="31" borderId="39" xfId="0" applyFont="1" applyFill="1" applyBorder="1" applyAlignment="1" applyProtection="1">
      <alignment horizontal="right"/>
    </xf>
    <xf numFmtId="0" fontId="31" fillId="31" borderId="39" xfId="0" applyFont="1" applyFill="1" applyBorder="1" applyAlignment="1" applyProtection="1">
      <alignment horizontal="left"/>
    </xf>
    <xf numFmtId="0" fontId="28" fillId="0" borderId="0" xfId="0" applyNumberFormat="1" applyFont="1" applyFill="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horizontal="right" vertical="center"/>
    </xf>
    <xf numFmtId="0" fontId="29" fillId="0" borderId="0" xfId="0" applyFont="1" applyAlignment="1" applyProtection="1">
      <alignment vertical="center"/>
    </xf>
    <xf numFmtId="0" fontId="30" fillId="29" borderId="77" xfId="0" applyFont="1" applyFill="1" applyBorder="1" applyAlignment="1" applyProtection="1"/>
    <xf numFmtId="0" fontId="30" fillId="29" borderId="60" xfId="0" applyFont="1" applyFill="1" applyBorder="1" applyAlignment="1" applyProtection="1"/>
    <xf numFmtId="0" fontId="30" fillId="0" borderId="77" xfId="0" applyFont="1" applyBorder="1" applyAlignment="1" applyProtection="1">
      <alignment wrapText="1"/>
      <protection locked="0"/>
    </xf>
    <xf numFmtId="0" fontId="38" fillId="0" borderId="0" xfId="0" applyFont="1" applyFill="1" applyAlignment="1" applyProtection="1">
      <alignment vertical="center"/>
    </xf>
    <xf numFmtId="0" fontId="38" fillId="0" borderId="0" xfId="0" applyFont="1" applyAlignment="1" applyProtection="1">
      <alignment vertical="center"/>
    </xf>
    <xf numFmtId="0" fontId="31" fillId="0" borderId="11" xfId="0" applyFont="1" applyBorder="1" applyAlignment="1" applyProtection="1">
      <alignment vertical="top"/>
    </xf>
    <xf numFmtId="0" fontId="31" fillId="0" borderId="0" xfId="0" applyFont="1" applyBorder="1" applyAlignment="1" applyProtection="1">
      <alignment vertical="top"/>
    </xf>
    <xf numFmtId="0" fontId="31" fillId="0" borderId="26" xfId="0" applyFont="1" applyBorder="1" applyAlignment="1" applyProtection="1">
      <alignment vertical="top" wrapText="1"/>
    </xf>
    <xf numFmtId="0" fontId="39" fillId="0" borderId="0" xfId="0" applyFont="1" applyBorder="1" applyAlignment="1" applyProtection="1">
      <alignment vertical="top"/>
    </xf>
    <xf numFmtId="0" fontId="31" fillId="31" borderId="29" xfId="125" applyFont="1" applyFill="1" applyBorder="1" applyAlignment="1" applyProtection="1"/>
    <xf numFmtId="0" fontId="31" fillId="30" borderId="29" xfId="125" applyFont="1" applyFill="1" applyBorder="1" applyAlignment="1" applyProtection="1">
      <alignment vertical="center"/>
    </xf>
    <xf numFmtId="0" fontId="31" fillId="24" borderId="29" xfId="125" applyFont="1" applyFill="1" applyBorder="1" applyAlignment="1" applyProtection="1"/>
    <xf numFmtId="0" fontId="30" fillId="24" borderId="39" xfId="0" applyFont="1" applyFill="1" applyBorder="1" applyAlignment="1" applyProtection="1"/>
    <xf numFmtId="0" fontId="30" fillId="24" borderId="40" xfId="0" applyFont="1" applyFill="1" applyBorder="1" applyAlignment="1" applyProtection="1"/>
    <xf numFmtId="0" fontId="31" fillId="31" borderId="36" xfId="125" applyFont="1" applyFill="1" applyBorder="1" applyAlignment="1" applyProtection="1">
      <alignment vertical="center"/>
    </xf>
    <xf numFmtId="0" fontId="31" fillId="31" borderId="29" xfId="125" applyFont="1" applyFill="1" applyBorder="1" applyAlignment="1" applyProtection="1">
      <alignment vertical="center"/>
    </xf>
    <xf numFmtId="0" fontId="31" fillId="31" borderId="39" xfId="125" applyFont="1" applyFill="1" applyBorder="1" applyAlignment="1" applyProtection="1">
      <alignment vertical="center"/>
    </xf>
    <xf numFmtId="0" fontId="31" fillId="31" borderId="40" xfId="125" applyFont="1" applyFill="1" applyBorder="1" applyAlignment="1" applyProtection="1">
      <alignment vertical="center"/>
    </xf>
    <xf numFmtId="0" fontId="31" fillId="31" borderId="39" xfId="125" applyFont="1" applyFill="1" applyBorder="1" applyAlignment="1" applyProtection="1">
      <alignment horizontal="right" vertical="center"/>
    </xf>
    <xf numFmtId="0" fontId="30" fillId="29" borderId="82" xfId="0" applyFont="1" applyFill="1" applyBorder="1" applyAlignment="1">
      <alignment vertical="top"/>
    </xf>
    <xf numFmtId="0" fontId="30" fillId="29" borderId="83" xfId="0" applyFont="1" applyFill="1" applyBorder="1" applyAlignment="1">
      <alignment vertical="top"/>
    </xf>
    <xf numFmtId="0" fontId="30" fillId="0" borderId="70" xfId="0" applyFont="1" applyFill="1" applyBorder="1" applyAlignment="1" applyProtection="1"/>
    <xf numFmtId="0" fontId="30" fillId="0" borderId="70" xfId="0" applyFont="1" applyFill="1" applyBorder="1" applyAlignment="1" applyProtection="1">
      <protection locked="0"/>
    </xf>
    <xf numFmtId="0" fontId="30" fillId="0" borderId="68" xfId="0" applyFont="1" applyFill="1" applyBorder="1" applyAlignment="1" applyProtection="1"/>
    <xf numFmtId="0" fontId="30" fillId="0" borderId="32" xfId="0" applyFont="1" applyFill="1" applyBorder="1" applyAlignment="1" applyProtection="1"/>
    <xf numFmtId="0" fontId="30" fillId="0" borderId="54" xfId="0" applyFont="1" applyFill="1" applyBorder="1" applyAlignment="1" applyProtection="1">
      <alignment vertical="top"/>
    </xf>
    <xf numFmtId="0" fontId="30" fillId="0" borderId="70" xfId="0" applyFont="1" applyFill="1" applyBorder="1" applyAlignment="1" applyProtection="1">
      <alignment vertical="top"/>
    </xf>
    <xf numFmtId="0" fontId="30" fillId="0" borderId="54" xfId="0" applyFont="1" applyFill="1" applyBorder="1" applyAlignment="1" applyProtection="1"/>
    <xf numFmtId="0" fontId="30" fillId="0" borderId="54" xfId="0" applyFont="1" applyFill="1" applyBorder="1" applyAlignment="1" applyProtection="1">
      <alignment vertical="top" wrapText="1"/>
      <protection locked="0"/>
    </xf>
    <xf numFmtId="0" fontId="30" fillId="0" borderId="70" xfId="0" applyFont="1" applyFill="1" applyBorder="1" applyAlignment="1" applyProtection="1">
      <alignment vertical="top" wrapText="1"/>
      <protection locked="0"/>
    </xf>
    <xf numFmtId="0" fontId="30" fillId="29" borderId="54" xfId="0" applyFont="1" applyFill="1" applyBorder="1" applyAlignment="1">
      <alignment wrapText="1"/>
    </xf>
    <xf numFmtId="0" fontId="30" fillId="29" borderId="70" xfId="0" applyFont="1" applyFill="1" applyBorder="1" applyAlignment="1">
      <alignment wrapText="1"/>
    </xf>
    <xf numFmtId="0" fontId="31" fillId="24" borderId="32" xfId="0" applyFont="1" applyFill="1" applyBorder="1" applyAlignment="1" applyProtection="1"/>
    <xf numFmtId="49" fontId="30" fillId="0" borderId="0" xfId="0" applyNumberFormat="1" applyFont="1" applyFill="1" applyAlignment="1" applyProtection="1">
      <alignment wrapText="1"/>
      <protection locked="0"/>
    </xf>
    <xf numFmtId="0" fontId="30" fillId="26" borderId="0" xfId="125" applyFont="1" applyFill="1" applyAlignment="1" applyProtection="1"/>
    <xf numFmtId="0" fontId="30" fillId="26" borderId="0" xfId="0" applyFont="1" applyFill="1" applyAlignment="1" applyProtection="1"/>
    <xf numFmtId="49" fontId="30" fillId="26" borderId="0" xfId="125" applyNumberFormat="1" applyFont="1" applyFill="1" applyAlignment="1" applyProtection="1"/>
    <xf numFmtId="49" fontId="30" fillId="26" borderId="0" xfId="0" applyNumberFormat="1" applyFont="1" applyFill="1" applyAlignment="1" applyProtection="1"/>
    <xf numFmtId="0" fontId="4" fillId="0" borderId="0" xfId="0" applyNumberFormat="1" applyFont="1" applyFill="1" applyAlignment="1" applyProtection="1">
      <protection locked="0"/>
    </xf>
    <xf numFmtId="0" fontId="4" fillId="0" borderId="0" xfId="0" applyNumberFormat="1" applyFont="1" applyFill="1" applyAlignment="1" applyProtection="1"/>
    <xf numFmtId="0" fontId="31" fillId="31" borderId="35" xfId="0" applyFont="1" applyFill="1" applyBorder="1" applyAlignment="1" applyProtection="1">
      <alignment horizontal="center" vertical="center"/>
    </xf>
    <xf numFmtId="0" fontId="31" fillId="31" borderId="35" xfId="0" applyFont="1" applyFill="1" applyBorder="1" applyAlignment="1" applyProtection="1">
      <alignment vertical="center"/>
    </xf>
    <xf numFmtId="0" fontId="30" fillId="0" borderId="67" xfId="125" applyFont="1" applyBorder="1" applyAlignment="1" applyProtection="1">
      <alignment horizontal="right" vertical="center"/>
    </xf>
    <xf numFmtId="0" fontId="30" fillId="26" borderId="0" xfId="125" applyFont="1" applyFill="1" applyAlignment="1" applyProtection="1">
      <alignment horizontal="left"/>
    </xf>
    <xf numFmtId="166" fontId="30" fillId="0" borderId="15" xfId="0" applyNumberFormat="1" applyFont="1" applyFill="1" applyBorder="1" applyAlignment="1" applyProtection="1">
      <alignment vertical="top"/>
      <protection locked="0"/>
    </xf>
    <xf numFmtId="0" fontId="30" fillId="0" borderId="72" xfId="0" applyFont="1" applyBorder="1" applyAlignment="1" applyProtection="1">
      <alignment horizontal="center"/>
    </xf>
    <xf numFmtId="0" fontId="30" fillId="0" borderId="69" xfId="0" applyFont="1" applyBorder="1" applyAlignment="1" applyProtection="1">
      <alignment horizontal="left" wrapText="1" indent="3"/>
      <protection locked="0"/>
    </xf>
    <xf numFmtId="0" fontId="30" fillId="0" borderId="83" xfId="0" applyFont="1" applyBorder="1" applyAlignment="1" applyProtection="1">
      <alignment wrapText="1"/>
      <protection locked="0"/>
    </xf>
    <xf numFmtId="0" fontId="31" fillId="28" borderId="72" xfId="0" applyFont="1" applyFill="1" applyBorder="1" applyAlignment="1" applyProtection="1">
      <alignment horizontal="center"/>
    </xf>
    <xf numFmtId="0" fontId="31" fillId="0" borderId="12" xfId="0" applyFont="1" applyBorder="1" applyAlignment="1" applyProtection="1">
      <alignment horizontal="center"/>
    </xf>
    <xf numFmtId="0" fontId="31" fillId="24" borderId="36" xfId="0" applyFont="1" applyFill="1" applyBorder="1" applyAlignment="1" applyProtection="1">
      <alignment vertical="top" wrapText="1"/>
    </xf>
    <xf numFmtId="0" fontId="31" fillId="24" borderId="65" xfId="0" applyFont="1" applyFill="1" applyBorder="1" applyAlignment="1" applyProtection="1">
      <alignment wrapText="1"/>
    </xf>
    <xf numFmtId="0" fontId="31" fillId="24" borderId="61" xfId="0" applyFont="1" applyFill="1" applyBorder="1" applyAlignment="1" applyProtection="1">
      <alignment wrapText="1"/>
    </xf>
    <xf numFmtId="0" fontId="30" fillId="0" borderId="23" xfId="0" applyFont="1" applyFill="1" applyBorder="1" applyAlignment="1" applyProtection="1">
      <protection locked="0"/>
    </xf>
    <xf numFmtId="0" fontId="30" fillId="0" borderId="10" xfId="0" applyFont="1" applyBorder="1" applyAlignment="1" applyProtection="1">
      <alignment wrapText="1"/>
    </xf>
    <xf numFmtId="0" fontId="38" fillId="0" borderId="0" xfId="0" applyFont="1" applyAlignment="1" applyProtection="1">
      <alignment horizontal="center" vertical="center"/>
    </xf>
    <xf numFmtId="0" fontId="30" fillId="24" borderId="70" xfId="0" applyFont="1" applyFill="1" applyBorder="1" applyAlignment="1" applyProtection="1">
      <alignment vertical="top" wrapText="1"/>
      <protection locked="0"/>
    </xf>
    <xf numFmtId="0" fontId="0" fillId="0" borderId="74" xfId="0" applyFont="1" applyBorder="1" applyAlignment="1" applyProtection="1">
      <alignment horizontal="left" wrapText="1" indent="3"/>
      <protection locked="0"/>
    </xf>
    <xf numFmtId="0" fontId="4" fillId="0" borderId="77" xfId="0" applyFont="1" applyBorder="1" applyAlignment="1" applyProtection="1">
      <alignment wrapText="1"/>
      <protection locked="0"/>
    </xf>
    <xf numFmtId="0" fontId="41" fillId="0" borderId="77" xfId="0" applyFont="1" applyBorder="1" applyAlignment="1" applyProtection="1">
      <alignment wrapText="1"/>
      <protection locked="0"/>
    </xf>
    <xf numFmtId="0" fontId="40" fillId="0" borderId="74" xfId="0" applyFont="1" applyBorder="1" applyAlignment="1" applyProtection="1">
      <alignment horizontal="left" wrapText="1" indent="3"/>
      <protection locked="0"/>
    </xf>
    <xf numFmtId="0" fontId="40" fillId="0" borderId="79" xfId="0" applyFont="1" applyBorder="1" applyAlignment="1" applyProtection="1">
      <alignment horizontal="left" wrapText="1" indent="3"/>
      <protection locked="0"/>
    </xf>
    <xf numFmtId="0" fontId="0" fillId="0" borderId="79" xfId="0" applyFont="1" applyFill="1" applyBorder="1" applyAlignment="1" applyProtection="1">
      <alignment horizontal="left" wrapText="1" indent="3"/>
      <protection locked="0"/>
    </xf>
    <xf numFmtId="10" fontId="30" fillId="0" borderId="70" xfId="0" applyNumberFormat="1" applyFont="1" applyFill="1" applyBorder="1" applyAlignment="1" applyProtection="1">
      <alignment horizontal="center" vertical="top" wrapText="1"/>
      <protection locked="0"/>
    </xf>
    <xf numFmtId="164" fontId="30" fillId="0" borderId="24" xfId="81" applyNumberFormat="1" applyFont="1" applyFill="1" applyBorder="1" applyAlignment="1" applyProtection="1">
      <alignment horizontal="center" vertical="top"/>
      <protection locked="0"/>
    </xf>
    <xf numFmtId="164" fontId="30" fillId="0" borderId="44" xfId="81" applyNumberFormat="1" applyFont="1" applyBorder="1" applyAlignment="1" applyProtection="1">
      <alignment horizontal="center" vertical="top"/>
      <protection locked="0"/>
    </xf>
    <xf numFmtId="164" fontId="30" fillId="0" borderId="57" xfId="81" applyNumberFormat="1" applyFont="1" applyBorder="1" applyAlignment="1" applyProtection="1">
      <alignment vertical="top"/>
      <protection locked="0"/>
    </xf>
    <xf numFmtId="164" fontId="30" fillId="0" borderId="47" xfId="81" applyNumberFormat="1" applyFont="1" applyBorder="1" applyAlignment="1" applyProtection="1">
      <alignment vertical="top"/>
      <protection locked="0"/>
    </xf>
    <xf numFmtId="164" fontId="30" fillId="0" borderId="24" xfId="81" applyNumberFormat="1" applyFont="1" applyBorder="1" applyAlignment="1" applyProtection="1">
      <alignment horizontal="center" vertical="top"/>
      <protection locked="0"/>
    </xf>
    <xf numFmtId="164" fontId="30" fillId="0" borderId="24" xfId="81" applyNumberFormat="1" applyFont="1" applyBorder="1" applyAlignment="1" applyProtection="1">
      <alignment vertical="top"/>
      <protection locked="0"/>
    </xf>
    <xf numFmtId="167" fontId="30" fillId="27" borderId="44" xfId="125" applyNumberFormat="1" applyFont="1" applyFill="1" applyBorder="1" applyAlignment="1" applyProtection="1"/>
  </cellXfs>
  <cellStyles count="326">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alculation 3" xfId="53" xr:uid="{00000000-0005-0000-0000-000034000000}"/>
    <cellStyle name="Calculation 4" xfId="54" xr:uid="{00000000-0005-0000-0000-000035000000}"/>
    <cellStyle name="Calculation 5" xfId="55" xr:uid="{00000000-0005-0000-0000-000036000000}"/>
    <cellStyle name="Calculation 6" xfId="56" xr:uid="{00000000-0005-0000-0000-000037000000}"/>
    <cellStyle name="Calculation 7" xfId="57" xr:uid="{00000000-0005-0000-0000-000038000000}"/>
    <cellStyle name="Calculation 8" xfId="58" xr:uid="{00000000-0005-0000-0000-000039000000}"/>
    <cellStyle name="Calculation 9" xfId="59" xr:uid="{00000000-0005-0000-0000-00003A000000}"/>
    <cellStyle name="Check Cell" xfId="60" builtinId="23" customBuiltin="1"/>
    <cellStyle name="Check Cell 2" xfId="61" xr:uid="{00000000-0005-0000-0000-00003C000000}"/>
    <cellStyle name="Comma" xfId="62" builtinId="3"/>
    <cellStyle name="Comma 2" xfId="63" xr:uid="{00000000-0005-0000-0000-00003E000000}"/>
    <cellStyle name="Comma 2 2" xfId="64" xr:uid="{00000000-0005-0000-0000-00003F000000}"/>
    <cellStyle name="Comma 2 2 2" xfId="65" xr:uid="{00000000-0005-0000-0000-000040000000}"/>
    <cellStyle name="Comma 2 2 3" xfId="66" xr:uid="{00000000-0005-0000-0000-000041000000}"/>
    <cellStyle name="Comma 2 2 4" xfId="67" xr:uid="{00000000-0005-0000-0000-000042000000}"/>
    <cellStyle name="Comma 2 2 5" xfId="68" xr:uid="{00000000-0005-0000-0000-000043000000}"/>
    <cellStyle name="Comma 2 2 6" xfId="69" xr:uid="{00000000-0005-0000-0000-000044000000}"/>
    <cellStyle name="Comma 2 2 7" xfId="70" xr:uid="{00000000-0005-0000-0000-000045000000}"/>
    <cellStyle name="Comma 2 2 8" xfId="71" xr:uid="{00000000-0005-0000-0000-000046000000}"/>
    <cellStyle name="Comma 3" xfId="72" xr:uid="{00000000-0005-0000-0000-000047000000}"/>
    <cellStyle name="Comma 3 2" xfId="73" xr:uid="{00000000-0005-0000-0000-000048000000}"/>
    <cellStyle name="Comma 3 3" xfId="74" xr:uid="{00000000-0005-0000-0000-000049000000}"/>
    <cellStyle name="Comma 3 4" xfId="75" xr:uid="{00000000-0005-0000-0000-00004A000000}"/>
    <cellStyle name="Comma 3 5" xfId="76" xr:uid="{00000000-0005-0000-0000-00004B000000}"/>
    <cellStyle name="Comma 3 6" xfId="77" xr:uid="{00000000-0005-0000-0000-00004C000000}"/>
    <cellStyle name="Comma 3 7" xfId="78" xr:uid="{00000000-0005-0000-0000-00004D000000}"/>
    <cellStyle name="Comma 3 8" xfId="79" xr:uid="{00000000-0005-0000-0000-00004E000000}"/>
    <cellStyle name="Comma 4" xfId="80" xr:uid="{00000000-0005-0000-0000-00004F000000}"/>
    <cellStyle name="Currency" xfId="81" builtinId="4"/>
    <cellStyle name="Currency 2" xfId="82" xr:uid="{00000000-0005-0000-0000-000051000000}"/>
    <cellStyle name="Currency 2 2" xfId="83" xr:uid="{00000000-0005-0000-0000-000052000000}"/>
    <cellStyle name="Currency 2 2 2" xfId="84" xr:uid="{00000000-0005-0000-0000-000053000000}"/>
    <cellStyle name="Currency 2 2 3" xfId="85" xr:uid="{00000000-0005-0000-0000-000054000000}"/>
    <cellStyle name="Currency 2 2 4" xfId="86" xr:uid="{00000000-0005-0000-0000-000055000000}"/>
    <cellStyle name="Currency 2 2 5" xfId="87" xr:uid="{00000000-0005-0000-0000-000056000000}"/>
    <cellStyle name="Currency 2 2 6" xfId="88" xr:uid="{00000000-0005-0000-0000-000057000000}"/>
    <cellStyle name="Currency 2 2 7" xfId="89" xr:uid="{00000000-0005-0000-0000-000058000000}"/>
    <cellStyle name="Currency 2 2 8" xfId="90" xr:uid="{00000000-0005-0000-0000-000059000000}"/>
    <cellStyle name="Currency 3" xfId="91" xr:uid="{00000000-0005-0000-0000-00005A000000}"/>
    <cellStyle name="Currency 3 2" xfId="92" xr:uid="{00000000-0005-0000-0000-00005B000000}"/>
    <cellStyle name="Currency 3 3" xfId="93" xr:uid="{00000000-0005-0000-0000-00005C000000}"/>
    <cellStyle name="Currency 3 4" xfId="94" xr:uid="{00000000-0005-0000-0000-00005D000000}"/>
    <cellStyle name="Currency 3 5" xfId="95" xr:uid="{00000000-0005-0000-0000-00005E000000}"/>
    <cellStyle name="Currency 3 6" xfId="96" xr:uid="{00000000-0005-0000-0000-00005F000000}"/>
    <cellStyle name="Currency 3 7" xfId="97" xr:uid="{00000000-0005-0000-0000-000060000000}"/>
    <cellStyle name="Currency 3 8" xfId="98" xr:uid="{00000000-0005-0000-0000-000061000000}"/>
    <cellStyle name="Currency 4" xfId="99" xr:uid="{00000000-0005-0000-0000-000062000000}"/>
    <cellStyle name="Explanatory Text" xfId="100" builtinId="53" customBuiltin="1"/>
    <cellStyle name="Explanatory Text 2" xfId="101" xr:uid="{00000000-0005-0000-0000-000064000000}"/>
    <cellStyle name="Good" xfId="102" builtinId="26" customBuiltin="1"/>
    <cellStyle name="Good 2" xfId="103" xr:uid="{00000000-0005-0000-0000-000066000000}"/>
    <cellStyle name="Heading 1" xfId="104" builtinId="16" customBuiltin="1"/>
    <cellStyle name="Heading 1 2" xfId="105" xr:uid="{00000000-0005-0000-0000-000068000000}"/>
    <cellStyle name="Heading 2" xfId="106" builtinId="17" customBuiltin="1"/>
    <cellStyle name="Heading 2 2" xfId="107" xr:uid="{00000000-0005-0000-0000-00006A000000}"/>
    <cellStyle name="Heading 3" xfId="108" builtinId="18" customBuiltin="1"/>
    <cellStyle name="Heading 3 2" xfId="109" xr:uid="{00000000-0005-0000-0000-00006C000000}"/>
    <cellStyle name="Heading 4" xfId="110" builtinId="19" customBuiltin="1"/>
    <cellStyle name="Heading 4 2" xfId="111" xr:uid="{00000000-0005-0000-0000-00006E000000}"/>
    <cellStyle name="Input" xfId="112" builtinId="20" customBuiltin="1"/>
    <cellStyle name="Input 2" xfId="113" xr:uid="{00000000-0005-0000-0000-000070000000}"/>
    <cellStyle name="Input 3" xfId="114" xr:uid="{00000000-0005-0000-0000-000071000000}"/>
    <cellStyle name="Input 4" xfId="115" xr:uid="{00000000-0005-0000-0000-000072000000}"/>
    <cellStyle name="Input 5" xfId="116" xr:uid="{00000000-0005-0000-0000-000073000000}"/>
    <cellStyle name="Input 6" xfId="117" xr:uid="{00000000-0005-0000-0000-000074000000}"/>
    <cellStyle name="Input 7" xfId="118" xr:uid="{00000000-0005-0000-0000-000075000000}"/>
    <cellStyle name="Input 8" xfId="119" xr:uid="{00000000-0005-0000-0000-000076000000}"/>
    <cellStyle name="Input 9" xfId="120" xr:uid="{00000000-0005-0000-0000-000077000000}"/>
    <cellStyle name="Linked Cell" xfId="121" builtinId="24" customBuiltin="1"/>
    <cellStyle name="Linked Cell 2" xfId="122" xr:uid="{00000000-0005-0000-0000-000079000000}"/>
    <cellStyle name="Neutral" xfId="123" builtinId="28" customBuiltin="1"/>
    <cellStyle name="Neutral 2" xfId="124" xr:uid="{00000000-0005-0000-0000-00007B000000}"/>
    <cellStyle name="Normal" xfId="0" builtinId="0"/>
    <cellStyle name="Normal 10" xfId="324" xr:uid="{00000000-0005-0000-0000-00007D000000}"/>
    <cellStyle name="Normal 2" xfId="125" xr:uid="{00000000-0005-0000-0000-00007E000000}"/>
    <cellStyle name="Normal 2 2" xfId="126" xr:uid="{00000000-0005-0000-0000-00007F000000}"/>
    <cellStyle name="Normal 2 3" xfId="127" xr:uid="{00000000-0005-0000-0000-000080000000}"/>
    <cellStyle name="Normal 2 4" xfId="128" xr:uid="{00000000-0005-0000-0000-000081000000}"/>
    <cellStyle name="Normal 2 5" xfId="129" xr:uid="{00000000-0005-0000-0000-000082000000}"/>
    <cellStyle name="Normal 2 6" xfId="130" xr:uid="{00000000-0005-0000-0000-000083000000}"/>
    <cellStyle name="Normal 2 7" xfId="131" xr:uid="{00000000-0005-0000-0000-000084000000}"/>
    <cellStyle name="Normal 2 8" xfId="132" xr:uid="{00000000-0005-0000-0000-000085000000}"/>
    <cellStyle name="Normal 3" xfId="133" xr:uid="{00000000-0005-0000-0000-000086000000}"/>
    <cellStyle name="Normal 3 10" xfId="200" xr:uid="{00000000-0005-0000-0000-000087000000}"/>
    <cellStyle name="Normal 3 10 2" xfId="234" xr:uid="{00000000-0005-0000-0000-000088000000}"/>
    <cellStyle name="Normal 3 10 2 2" xfId="305" xr:uid="{00000000-0005-0000-0000-000089000000}"/>
    <cellStyle name="Normal 3 10 3" xfId="271" xr:uid="{00000000-0005-0000-0000-00008A000000}"/>
    <cellStyle name="Normal 3 11" xfId="251" xr:uid="{00000000-0005-0000-0000-00008B000000}"/>
    <cellStyle name="Normal 3 11 2" xfId="322" xr:uid="{00000000-0005-0000-0000-00008C000000}"/>
    <cellStyle name="Normal 3 12" xfId="217" xr:uid="{00000000-0005-0000-0000-00008D000000}"/>
    <cellStyle name="Normal 3 12 2" xfId="288" xr:uid="{00000000-0005-0000-0000-00008E000000}"/>
    <cellStyle name="Normal 3 13" xfId="254" xr:uid="{00000000-0005-0000-0000-00008F000000}"/>
    <cellStyle name="Normal 3 2" xfId="134" xr:uid="{00000000-0005-0000-0000-000090000000}"/>
    <cellStyle name="Normal 3 2 10" xfId="252" xr:uid="{00000000-0005-0000-0000-000091000000}"/>
    <cellStyle name="Normal 3 2 10 2" xfId="323" xr:uid="{00000000-0005-0000-0000-000092000000}"/>
    <cellStyle name="Normal 3 2 11" xfId="218" xr:uid="{00000000-0005-0000-0000-000093000000}"/>
    <cellStyle name="Normal 3 2 11 2" xfId="289" xr:uid="{00000000-0005-0000-0000-000094000000}"/>
    <cellStyle name="Normal 3 2 12" xfId="255" xr:uid="{00000000-0005-0000-0000-000095000000}"/>
    <cellStyle name="Normal 3 2 2" xfId="135" xr:uid="{00000000-0005-0000-0000-000096000000}"/>
    <cellStyle name="Normal 3 2 2 2" xfId="202" xr:uid="{00000000-0005-0000-0000-000097000000}"/>
    <cellStyle name="Normal 3 2 2 2 2" xfId="236" xr:uid="{00000000-0005-0000-0000-000098000000}"/>
    <cellStyle name="Normal 3 2 2 2 2 2" xfId="307" xr:uid="{00000000-0005-0000-0000-000099000000}"/>
    <cellStyle name="Normal 3 2 2 2 3" xfId="273" xr:uid="{00000000-0005-0000-0000-00009A000000}"/>
    <cellStyle name="Normal 3 2 2 3" xfId="219" xr:uid="{00000000-0005-0000-0000-00009B000000}"/>
    <cellStyle name="Normal 3 2 2 3 2" xfId="290" xr:uid="{00000000-0005-0000-0000-00009C000000}"/>
    <cellStyle name="Normal 3 2 2 4" xfId="256" xr:uid="{00000000-0005-0000-0000-00009D000000}"/>
    <cellStyle name="Normal 3 2 3" xfId="136" xr:uid="{00000000-0005-0000-0000-00009E000000}"/>
    <cellStyle name="Normal 3 2 3 2" xfId="203" xr:uid="{00000000-0005-0000-0000-00009F000000}"/>
    <cellStyle name="Normal 3 2 3 2 2" xfId="237" xr:uid="{00000000-0005-0000-0000-0000A0000000}"/>
    <cellStyle name="Normal 3 2 3 2 2 2" xfId="308" xr:uid="{00000000-0005-0000-0000-0000A1000000}"/>
    <cellStyle name="Normal 3 2 3 2 3" xfId="274" xr:uid="{00000000-0005-0000-0000-0000A2000000}"/>
    <cellStyle name="Normal 3 2 3 3" xfId="220" xr:uid="{00000000-0005-0000-0000-0000A3000000}"/>
    <cellStyle name="Normal 3 2 3 3 2" xfId="291" xr:uid="{00000000-0005-0000-0000-0000A4000000}"/>
    <cellStyle name="Normal 3 2 3 4" xfId="257" xr:uid="{00000000-0005-0000-0000-0000A5000000}"/>
    <cellStyle name="Normal 3 2 4" xfId="137" xr:uid="{00000000-0005-0000-0000-0000A6000000}"/>
    <cellStyle name="Normal 3 2 4 2" xfId="204" xr:uid="{00000000-0005-0000-0000-0000A7000000}"/>
    <cellStyle name="Normal 3 2 4 2 2" xfId="238" xr:uid="{00000000-0005-0000-0000-0000A8000000}"/>
    <cellStyle name="Normal 3 2 4 2 2 2" xfId="309" xr:uid="{00000000-0005-0000-0000-0000A9000000}"/>
    <cellStyle name="Normal 3 2 4 2 3" xfId="275" xr:uid="{00000000-0005-0000-0000-0000AA000000}"/>
    <cellStyle name="Normal 3 2 4 3" xfId="221" xr:uid="{00000000-0005-0000-0000-0000AB000000}"/>
    <cellStyle name="Normal 3 2 4 3 2" xfId="292" xr:uid="{00000000-0005-0000-0000-0000AC000000}"/>
    <cellStyle name="Normal 3 2 4 4" xfId="258" xr:uid="{00000000-0005-0000-0000-0000AD000000}"/>
    <cellStyle name="Normal 3 2 5" xfId="138" xr:uid="{00000000-0005-0000-0000-0000AE000000}"/>
    <cellStyle name="Normal 3 2 5 2" xfId="205" xr:uid="{00000000-0005-0000-0000-0000AF000000}"/>
    <cellStyle name="Normal 3 2 5 2 2" xfId="239" xr:uid="{00000000-0005-0000-0000-0000B0000000}"/>
    <cellStyle name="Normal 3 2 5 2 2 2" xfId="310" xr:uid="{00000000-0005-0000-0000-0000B1000000}"/>
    <cellStyle name="Normal 3 2 5 2 3" xfId="276" xr:uid="{00000000-0005-0000-0000-0000B2000000}"/>
    <cellStyle name="Normal 3 2 5 3" xfId="222" xr:uid="{00000000-0005-0000-0000-0000B3000000}"/>
    <cellStyle name="Normal 3 2 5 3 2" xfId="293" xr:uid="{00000000-0005-0000-0000-0000B4000000}"/>
    <cellStyle name="Normal 3 2 5 4" xfId="259" xr:uid="{00000000-0005-0000-0000-0000B5000000}"/>
    <cellStyle name="Normal 3 2 6" xfId="139" xr:uid="{00000000-0005-0000-0000-0000B6000000}"/>
    <cellStyle name="Normal 3 2 6 2" xfId="206" xr:uid="{00000000-0005-0000-0000-0000B7000000}"/>
    <cellStyle name="Normal 3 2 6 2 2" xfId="240" xr:uid="{00000000-0005-0000-0000-0000B8000000}"/>
    <cellStyle name="Normal 3 2 6 2 2 2" xfId="311" xr:uid="{00000000-0005-0000-0000-0000B9000000}"/>
    <cellStyle name="Normal 3 2 6 2 3" xfId="277" xr:uid="{00000000-0005-0000-0000-0000BA000000}"/>
    <cellStyle name="Normal 3 2 6 3" xfId="223" xr:uid="{00000000-0005-0000-0000-0000BB000000}"/>
    <cellStyle name="Normal 3 2 6 3 2" xfId="294" xr:uid="{00000000-0005-0000-0000-0000BC000000}"/>
    <cellStyle name="Normal 3 2 6 4" xfId="260" xr:uid="{00000000-0005-0000-0000-0000BD000000}"/>
    <cellStyle name="Normal 3 2 7" xfId="140" xr:uid="{00000000-0005-0000-0000-0000BE000000}"/>
    <cellStyle name="Normal 3 2 7 2" xfId="207" xr:uid="{00000000-0005-0000-0000-0000BF000000}"/>
    <cellStyle name="Normal 3 2 7 2 2" xfId="241" xr:uid="{00000000-0005-0000-0000-0000C0000000}"/>
    <cellStyle name="Normal 3 2 7 2 2 2" xfId="312" xr:uid="{00000000-0005-0000-0000-0000C1000000}"/>
    <cellStyle name="Normal 3 2 7 2 3" xfId="278" xr:uid="{00000000-0005-0000-0000-0000C2000000}"/>
    <cellStyle name="Normal 3 2 7 3" xfId="224" xr:uid="{00000000-0005-0000-0000-0000C3000000}"/>
    <cellStyle name="Normal 3 2 7 3 2" xfId="295" xr:uid="{00000000-0005-0000-0000-0000C4000000}"/>
    <cellStyle name="Normal 3 2 7 4" xfId="261" xr:uid="{00000000-0005-0000-0000-0000C5000000}"/>
    <cellStyle name="Normal 3 2 8" xfId="141" xr:uid="{00000000-0005-0000-0000-0000C6000000}"/>
    <cellStyle name="Normal 3 2 8 2" xfId="208" xr:uid="{00000000-0005-0000-0000-0000C7000000}"/>
    <cellStyle name="Normal 3 2 8 2 2" xfId="242" xr:uid="{00000000-0005-0000-0000-0000C8000000}"/>
    <cellStyle name="Normal 3 2 8 2 2 2" xfId="313" xr:uid="{00000000-0005-0000-0000-0000C9000000}"/>
    <cellStyle name="Normal 3 2 8 2 3" xfId="279" xr:uid="{00000000-0005-0000-0000-0000CA000000}"/>
    <cellStyle name="Normal 3 2 8 3" xfId="225" xr:uid="{00000000-0005-0000-0000-0000CB000000}"/>
    <cellStyle name="Normal 3 2 8 3 2" xfId="296" xr:uid="{00000000-0005-0000-0000-0000CC000000}"/>
    <cellStyle name="Normal 3 2 8 4" xfId="262" xr:uid="{00000000-0005-0000-0000-0000CD000000}"/>
    <cellStyle name="Normal 3 2 9" xfId="201" xr:uid="{00000000-0005-0000-0000-0000CE000000}"/>
    <cellStyle name="Normal 3 2 9 2" xfId="235" xr:uid="{00000000-0005-0000-0000-0000CF000000}"/>
    <cellStyle name="Normal 3 2 9 2 2" xfId="306" xr:uid="{00000000-0005-0000-0000-0000D0000000}"/>
    <cellStyle name="Normal 3 2 9 3" xfId="272" xr:uid="{00000000-0005-0000-0000-0000D1000000}"/>
    <cellStyle name="Normal 3 3" xfId="142" xr:uid="{00000000-0005-0000-0000-0000D2000000}"/>
    <cellStyle name="Normal 3 3 2" xfId="209" xr:uid="{00000000-0005-0000-0000-0000D3000000}"/>
    <cellStyle name="Normal 3 3 2 2" xfId="243" xr:uid="{00000000-0005-0000-0000-0000D4000000}"/>
    <cellStyle name="Normal 3 3 2 2 2" xfId="314" xr:uid="{00000000-0005-0000-0000-0000D5000000}"/>
    <cellStyle name="Normal 3 3 2 3" xfId="280" xr:uid="{00000000-0005-0000-0000-0000D6000000}"/>
    <cellStyle name="Normal 3 3 3" xfId="226" xr:uid="{00000000-0005-0000-0000-0000D7000000}"/>
    <cellStyle name="Normal 3 3 3 2" xfId="297" xr:uid="{00000000-0005-0000-0000-0000D8000000}"/>
    <cellStyle name="Normal 3 3 4" xfId="263" xr:uid="{00000000-0005-0000-0000-0000D9000000}"/>
    <cellStyle name="Normal 3 4" xfId="143" xr:uid="{00000000-0005-0000-0000-0000DA000000}"/>
    <cellStyle name="Normal 3 4 2" xfId="210" xr:uid="{00000000-0005-0000-0000-0000DB000000}"/>
    <cellStyle name="Normal 3 4 2 2" xfId="244" xr:uid="{00000000-0005-0000-0000-0000DC000000}"/>
    <cellStyle name="Normal 3 4 2 2 2" xfId="315" xr:uid="{00000000-0005-0000-0000-0000DD000000}"/>
    <cellStyle name="Normal 3 4 2 3" xfId="281" xr:uid="{00000000-0005-0000-0000-0000DE000000}"/>
    <cellStyle name="Normal 3 4 3" xfId="227" xr:uid="{00000000-0005-0000-0000-0000DF000000}"/>
    <cellStyle name="Normal 3 4 3 2" xfId="298" xr:uid="{00000000-0005-0000-0000-0000E0000000}"/>
    <cellStyle name="Normal 3 4 4" xfId="264" xr:uid="{00000000-0005-0000-0000-0000E1000000}"/>
    <cellStyle name="Normal 3 5" xfId="144" xr:uid="{00000000-0005-0000-0000-0000E2000000}"/>
    <cellStyle name="Normal 3 5 2" xfId="211" xr:uid="{00000000-0005-0000-0000-0000E3000000}"/>
    <cellStyle name="Normal 3 5 2 2" xfId="245" xr:uid="{00000000-0005-0000-0000-0000E4000000}"/>
    <cellStyle name="Normal 3 5 2 2 2" xfId="316" xr:uid="{00000000-0005-0000-0000-0000E5000000}"/>
    <cellStyle name="Normal 3 5 2 3" xfId="282" xr:uid="{00000000-0005-0000-0000-0000E6000000}"/>
    <cellStyle name="Normal 3 5 3" xfId="228" xr:uid="{00000000-0005-0000-0000-0000E7000000}"/>
    <cellStyle name="Normal 3 5 3 2" xfId="299" xr:uid="{00000000-0005-0000-0000-0000E8000000}"/>
    <cellStyle name="Normal 3 5 4" xfId="265" xr:uid="{00000000-0005-0000-0000-0000E9000000}"/>
    <cellStyle name="Normal 3 6" xfId="145" xr:uid="{00000000-0005-0000-0000-0000EA000000}"/>
    <cellStyle name="Normal 3 6 2" xfId="212" xr:uid="{00000000-0005-0000-0000-0000EB000000}"/>
    <cellStyle name="Normal 3 6 2 2" xfId="246" xr:uid="{00000000-0005-0000-0000-0000EC000000}"/>
    <cellStyle name="Normal 3 6 2 2 2" xfId="317" xr:uid="{00000000-0005-0000-0000-0000ED000000}"/>
    <cellStyle name="Normal 3 6 2 3" xfId="283" xr:uid="{00000000-0005-0000-0000-0000EE000000}"/>
    <cellStyle name="Normal 3 6 3" xfId="229" xr:uid="{00000000-0005-0000-0000-0000EF000000}"/>
    <cellStyle name="Normal 3 6 3 2" xfId="300" xr:uid="{00000000-0005-0000-0000-0000F0000000}"/>
    <cellStyle name="Normal 3 6 4" xfId="266" xr:uid="{00000000-0005-0000-0000-0000F1000000}"/>
    <cellStyle name="Normal 3 7" xfId="146" xr:uid="{00000000-0005-0000-0000-0000F2000000}"/>
    <cellStyle name="Normal 3 7 2" xfId="213" xr:uid="{00000000-0005-0000-0000-0000F3000000}"/>
    <cellStyle name="Normal 3 7 2 2" xfId="247" xr:uid="{00000000-0005-0000-0000-0000F4000000}"/>
    <cellStyle name="Normal 3 7 2 2 2" xfId="318" xr:uid="{00000000-0005-0000-0000-0000F5000000}"/>
    <cellStyle name="Normal 3 7 2 3" xfId="284" xr:uid="{00000000-0005-0000-0000-0000F6000000}"/>
    <cellStyle name="Normal 3 7 3" xfId="230" xr:uid="{00000000-0005-0000-0000-0000F7000000}"/>
    <cellStyle name="Normal 3 7 3 2" xfId="301" xr:uid="{00000000-0005-0000-0000-0000F8000000}"/>
    <cellStyle name="Normal 3 7 4" xfId="267" xr:uid="{00000000-0005-0000-0000-0000F9000000}"/>
    <cellStyle name="Normal 3 8" xfId="147" xr:uid="{00000000-0005-0000-0000-0000FA000000}"/>
    <cellStyle name="Normal 3 8 2" xfId="214" xr:uid="{00000000-0005-0000-0000-0000FB000000}"/>
    <cellStyle name="Normal 3 8 2 2" xfId="248" xr:uid="{00000000-0005-0000-0000-0000FC000000}"/>
    <cellStyle name="Normal 3 8 2 2 2" xfId="319" xr:uid="{00000000-0005-0000-0000-0000FD000000}"/>
    <cellStyle name="Normal 3 8 2 3" xfId="285" xr:uid="{00000000-0005-0000-0000-0000FE000000}"/>
    <cellStyle name="Normal 3 8 3" xfId="231" xr:uid="{00000000-0005-0000-0000-0000FF000000}"/>
    <cellStyle name="Normal 3 8 3 2" xfId="302" xr:uid="{00000000-0005-0000-0000-000000010000}"/>
    <cellStyle name="Normal 3 8 4" xfId="268" xr:uid="{00000000-0005-0000-0000-000001010000}"/>
    <cellStyle name="Normal 3 9" xfId="148" xr:uid="{00000000-0005-0000-0000-000002010000}"/>
    <cellStyle name="Normal 3 9 2" xfId="215" xr:uid="{00000000-0005-0000-0000-000003010000}"/>
    <cellStyle name="Normal 3 9 2 2" xfId="249" xr:uid="{00000000-0005-0000-0000-000004010000}"/>
    <cellStyle name="Normal 3 9 2 2 2" xfId="320" xr:uid="{00000000-0005-0000-0000-000005010000}"/>
    <cellStyle name="Normal 3 9 2 3" xfId="286" xr:uid="{00000000-0005-0000-0000-000006010000}"/>
    <cellStyle name="Normal 3 9 3" xfId="232" xr:uid="{00000000-0005-0000-0000-000007010000}"/>
    <cellStyle name="Normal 3 9 3 2" xfId="303" xr:uid="{00000000-0005-0000-0000-000008010000}"/>
    <cellStyle name="Normal 3 9 4" xfId="269" xr:uid="{00000000-0005-0000-0000-000009010000}"/>
    <cellStyle name="Normal 4" xfId="149" xr:uid="{00000000-0005-0000-0000-00000A010000}"/>
    <cellStyle name="Normal 4 2" xfId="216" xr:uid="{00000000-0005-0000-0000-00000B010000}"/>
    <cellStyle name="Normal 4 2 2" xfId="250" xr:uid="{00000000-0005-0000-0000-00000C010000}"/>
    <cellStyle name="Normal 4 2 2 2" xfId="321" xr:uid="{00000000-0005-0000-0000-00000D010000}"/>
    <cellStyle name="Normal 4 2 3" xfId="287" xr:uid="{00000000-0005-0000-0000-00000E010000}"/>
    <cellStyle name="Normal 4 3" xfId="233" xr:uid="{00000000-0005-0000-0000-00000F010000}"/>
    <cellStyle name="Normal 4 3 2" xfId="304" xr:uid="{00000000-0005-0000-0000-000010010000}"/>
    <cellStyle name="Normal 4 4" xfId="270" xr:uid="{00000000-0005-0000-0000-000011010000}"/>
    <cellStyle name="Normal 5" xfId="150" xr:uid="{00000000-0005-0000-0000-000012010000}"/>
    <cellStyle name="Normal 6" xfId="253" xr:uid="{00000000-0005-0000-0000-000013010000}"/>
    <cellStyle name="Normal_cover 10'01" xfId="325" xr:uid="{00000000-0005-0000-0000-000014010000}"/>
    <cellStyle name="Note" xfId="151" builtinId="10" customBuiltin="1"/>
    <cellStyle name="Note 2" xfId="152" xr:uid="{00000000-0005-0000-0000-000016010000}"/>
    <cellStyle name="Note 3" xfId="153" xr:uid="{00000000-0005-0000-0000-000017010000}"/>
    <cellStyle name="Note 4" xfId="154" xr:uid="{00000000-0005-0000-0000-000018010000}"/>
    <cellStyle name="Note 5" xfId="155" xr:uid="{00000000-0005-0000-0000-000019010000}"/>
    <cellStyle name="Note 6" xfId="156" xr:uid="{00000000-0005-0000-0000-00001A010000}"/>
    <cellStyle name="Note 7" xfId="157" xr:uid="{00000000-0005-0000-0000-00001B010000}"/>
    <cellStyle name="Note 8" xfId="158" xr:uid="{00000000-0005-0000-0000-00001C010000}"/>
    <cellStyle name="Note 9" xfId="159" xr:uid="{00000000-0005-0000-0000-00001D010000}"/>
    <cellStyle name="Output" xfId="160" builtinId="21" customBuiltin="1"/>
    <cellStyle name="Output 2" xfId="161" xr:uid="{00000000-0005-0000-0000-00001F010000}"/>
    <cellStyle name="Output 3" xfId="162" xr:uid="{00000000-0005-0000-0000-000020010000}"/>
    <cellStyle name="Output 4" xfId="163" xr:uid="{00000000-0005-0000-0000-000021010000}"/>
    <cellStyle name="Output 5" xfId="164" xr:uid="{00000000-0005-0000-0000-000022010000}"/>
    <cellStyle name="Output 6" xfId="165" xr:uid="{00000000-0005-0000-0000-000023010000}"/>
    <cellStyle name="Output 7" xfId="166" xr:uid="{00000000-0005-0000-0000-000024010000}"/>
    <cellStyle name="Output 8" xfId="167" xr:uid="{00000000-0005-0000-0000-000025010000}"/>
    <cellStyle name="Output 9" xfId="168" xr:uid="{00000000-0005-0000-0000-000026010000}"/>
    <cellStyle name="Percent 2" xfId="169" xr:uid="{00000000-0005-0000-0000-000027010000}"/>
    <cellStyle name="Percent 2 2" xfId="170" xr:uid="{00000000-0005-0000-0000-000028010000}"/>
    <cellStyle name="Percent 2 2 2" xfId="171" xr:uid="{00000000-0005-0000-0000-000029010000}"/>
    <cellStyle name="Percent 2 2 3" xfId="172" xr:uid="{00000000-0005-0000-0000-00002A010000}"/>
    <cellStyle name="Percent 2 2 4" xfId="173" xr:uid="{00000000-0005-0000-0000-00002B010000}"/>
    <cellStyle name="Percent 2 2 5" xfId="174" xr:uid="{00000000-0005-0000-0000-00002C010000}"/>
    <cellStyle name="Percent 2 2 6" xfId="175" xr:uid="{00000000-0005-0000-0000-00002D010000}"/>
    <cellStyle name="Percent 2 2 7" xfId="176" xr:uid="{00000000-0005-0000-0000-00002E010000}"/>
    <cellStyle name="Percent 2 2 8" xfId="177" xr:uid="{00000000-0005-0000-0000-00002F010000}"/>
    <cellStyle name="Percent 3" xfId="178" xr:uid="{00000000-0005-0000-0000-000030010000}"/>
    <cellStyle name="Percent 3 2" xfId="179" xr:uid="{00000000-0005-0000-0000-000031010000}"/>
    <cellStyle name="Percent 3 3" xfId="180" xr:uid="{00000000-0005-0000-0000-000032010000}"/>
    <cellStyle name="Percent 3 4" xfId="181" xr:uid="{00000000-0005-0000-0000-000033010000}"/>
    <cellStyle name="Percent 3 5" xfId="182" xr:uid="{00000000-0005-0000-0000-000034010000}"/>
    <cellStyle name="Percent 3 6" xfId="183" xr:uid="{00000000-0005-0000-0000-000035010000}"/>
    <cellStyle name="Percent 3 7" xfId="184" xr:uid="{00000000-0005-0000-0000-000036010000}"/>
    <cellStyle name="Percent 3 8" xfId="185" xr:uid="{00000000-0005-0000-0000-000037010000}"/>
    <cellStyle name="Percent 4" xfId="186" xr:uid="{00000000-0005-0000-0000-000038010000}"/>
    <cellStyle name="Title" xfId="187" builtinId="15" customBuiltin="1"/>
    <cellStyle name="Title 2" xfId="188" xr:uid="{00000000-0005-0000-0000-00003A010000}"/>
    <cellStyle name="Total" xfId="189" builtinId="25" customBuiltin="1"/>
    <cellStyle name="Total 2" xfId="190" xr:uid="{00000000-0005-0000-0000-00003C010000}"/>
    <cellStyle name="Total 3" xfId="191" xr:uid="{00000000-0005-0000-0000-00003D010000}"/>
    <cellStyle name="Total 4" xfId="192" xr:uid="{00000000-0005-0000-0000-00003E010000}"/>
    <cellStyle name="Total 5" xfId="193" xr:uid="{00000000-0005-0000-0000-00003F010000}"/>
    <cellStyle name="Total 6" xfId="194" xr:uid="{00000000-0005-0000-0000-000040010000}"/>
    <cellStyle name="Total 7" xfId="195" xr:uid="{00000000-0005-0000-0000-000041010000}"/>
    <cellStyle name="Total 8" xfId="196" xr:uid="{00000000-0005-0000-0000-000042010000}"/>
    <cellStyle name="Total 9" xfId="197" xr:uid="{00000000-0005-0000-0000-000043010000}"/>
    <cellStyle name="Warning Text" xfId="198" builtinId="11" customBuiltin="1"/>
    <cellStyle name="Warning Text 2" xfId="199" xr:uid="{00000000-0005-0000-0000-000045010000}"/>
  </cellStyles>
  <dxfs count="55">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alifornia%20MLR%20Reports/Report%20for%202018%20Calendar%20Year/MLIC%20Report%20-%202018/TAD%202018%20CA%20MLR%20Developme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ocation 18"/>
      <sheetName val="TakeAlong_CA_MLR_RESULTS"/>
      <sheetName val="Tax Credit Detail"/>
    </sheetNames>
    <sheetDataSet>
      <sheetData sheetId="0">
        <row r="86">
          <cell r="O86">
            <v>1011238.8419555743</v>
          </cell>
        </row>
        <row r="87">
          <cell r="O87">
            <v>353933.94468445104</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pageSetUpPr fitToPage="1"/>
  </sheetPr>
  <dimension ref="A1:C22"/>
  <sheetViews>
    <sheetView tabSelected="1" zoomScaleNormal="100" workbookViewId="0">
      <selection activeCell="C8" sqref="C8"/>
    </sheetView>
  </sheetViews>
  <sheetFormatPr defaultColWidth="9.1796875" defaultRowHeight="15.5" x14ac:dyDescent="0.35"/>
  <cols>
    <col min="1" max="1" width="2.453125" style="25" bestFit="1" customWidth="1"/>
    <col min="2" max="2" width="70.453125" style="25" bestFit="1" customWidth="1"/>
    <col min="3" max="3" width="43.453125" style="25" customWidth="1"/>
    <col min="4" max="16384" width="9.1796875" style="25"/>
  </cols>
  <sheetData>
    <row r="1" spans="1:3" x14ac:dyDescent="0.35">
      <c r="A1" s="24"/>
      <c r="B1" s="302" t="s">
        <v>139</v>
      </c>
      <c r="C1" s="303"/>
    </row>
    <row r="2" spans="1:3" x14ac:dyDescent="0.35">
      <c r="A2" s="24"/>
      <c r="B2" s="302" t="s">
        <v>140</v>
      </c>
      <c r="C2" s="303"/>
    </row>
    <row r="3" spans="1:3" x14ac:dyDescent="0.35">
      <c r="A3" s="24"/>
      <c r="B3" s="304" t="s">
        <v>144</v>
      </c>
      <c r="C3" s="308"/>
    </row>
    <row r="4" spans="1:3" ht="16" thickBot="1" x14ac:dyDescent="0.4">
      <c r="B4" s="24"/>
      <c r="C4" s="24"/>
    </row>
    <row r="5" spans="1:3" x14ac:dyDescent="0.35">
      <c r="A5" s="29"/>
      <c r="B5" s="30"/>
      <c r="C5" s="31"/>
    </row>
    <row r="6" spans="1:3" x14ac:dyDescent="0.35">
      <c r="A6" s="32" t="s">
        <v>0</v>
      </c>
      <c r="B6" s="33" t="s">
        <v>85</v>
      </c>
      <c r="C6" s="34" t="s">
        <v>199</v>
      </c>
    </row>
    <row r="7" spans="1:3" x14ac:dyDescent="0.35">
      <c r="A7" s="32" t="s">
        <v>1</v>
      </c>
      <c r="B7" s="33" t="s">
        <v>134</v>
      </c>
      <c r="C7" s="35"/>
    </row>
    <row r="8" spans="1:3" x14ac:dyDescent="0.35">
      <c r="A8" s="32" t="s">
        <v>2</v>
      </c>
      <c r="B8" s="33" t="s">
        <v>88</v>
      </c>
      <c r="C8" s="34" t="s">
        <v>160</v>
      </c>
    </row>
    <row r="9" spans="1:3" x14ac:dyDescent="0.35">
      <c r="A9" s="32" t="s">
        <v>3</v>
      </c>
      <c r="B9" s="33" t="s">
        <v>89</v>
      </c>
      <c r="C9" s="34" t="s">
        <v>161</v>
      </c>
    </row>
    <row r="10" spans="1:3" ht="16" thickBot="1" x14ac:dyDescent="0.4">
      <c r="A10" s="36" t="s">
        <v>4</v>
      </c>
      <c r="B10" s="37" t="s">
        <v>86</v>
      </c>
      <c r="C10" s="38" t="s">
        <v>162</v>
      </c>
    </row>
    <row r="11" spans="1:3" x14ac:dyDescent="0.35">
      <c r="A11" s="24"/>
      <c r="B11" s="24"/>
    </row>
    <row r="12" spans="1:3" x14ac:dyDescent="0.35">
      <c r="A12" s="24"/>
      <c r="B12" s="24"/>
    </row>
    <row r="13" spans="1:3" x14ac:dyDescent="0.35">
      <c r="A13" s="24"/>
      <c r="B13" s="24"/>
    </row>
    <row r="14" spans="1:3" x14ac:dyDescent="0.35">
      <c r="A14" s="24"/>
      <c r="B14" s="26" t="s">
        <v>102</v>
      </c>
    </row>
    <row r="15" spans="1:3" x14ac:dyDescent="0.35">
      <c r="A15" s="24"/>
      <c r="B15" s="26" t="s">
        <v>138</v>
      </c>
    </row>
    <row r="16" spans="1:3" x14ac:dyDescent="0.35">
      <c r="A16" s="24"/>
      <c r="B16" s="24"/>
    </row>
    <row r="17" spans="1:2" x14ac:dyDescent="0.35">
      <c r="A17" s="24"/>
      <c r="B17" s="24"/>
    </row>
    <row r="18" spans="1:2" x14ac:dyDescent="0.35">
      <c r="A18" s="24"/>
      <c r="B18" s="24" t="s">
        <v>146</v>
      </c>
    </row>
    <row r="19" spans="1:2" x14ac:dyDescent="0.35">
      <c r="A19" s="24"/>
      <c r="B19" s="24" t="s">
        <v>145</v>
      </c>
    </row>
    <row r="20" spans="1:2" ht="31" x14ac:dyDescent="0.35">
      <c r="A20" s="24"/>
      <c r="B20" s="27" t="s">
        <v>147</v>
      </c>
    </row>
    <row r="21" spans="1:2" ht="31" x14ac:dyDescent="0.35">
      <c r="A21" s="24"/>
      <c r="B21" s="27" t="s">
        <v>149</v>
      </c>
    </row>
    <row r="22" spans="1:2" x14ac:dyDescent="0.35">
      <c r="A22" s="24"/>
      <c r="B22" s="28" t="s">
        <v>159</v>
      </c>
    </row>
  </sheetData>
  <sheetProtection algorithmName="SHA-512" hashValue="zLId/elAZE6LKvozytQ3bTIGmaYvLzYhPc31R7CpsZsgNKn2S+WEbiGDkRm09MbKer7oH2sGXNA0Lj5HPPhchw==" saltValue="pr6c1c0iQqjhugMfI92DhA=="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xr:uid="{00000000-0002-0000-0000-000000000000}">
      <formula1>150</formula1>
    </dataValidation>
  </dataValidations>
  <pageMargins left="0.7" right="0.7" top="0.75" bottom="0.75" header="0.3" footer="0.3"/>
  <pageSetup scale="79" fitToHeight="0"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7030A0"/>
    <pageSetUpPr fitToPage="1"/>
  </sheetPr>
  <dimension ref="A1:P59"/>
  <sheetViews>
    <sheetView zoomScale="70" zoomScaleNormal="70" workbookViewId="0">
      <selection activeCell="O47" sqref="O47:O48"/>
    </sheetView>
  </sheetViews>
  <sheetFormatPr defaultColWidth="9.26953125" defaultRowHeight="15.5" x14ac:dyDescent="0.35"/>
  <cols>
    <col min="1" max="1" width="1.7265625" style="39" customWidth="1"/>
    <col min="2" max="2" width="3.54296875" style="25" customWidth="1"/>
    <col min="3" max="3" width="5.453125" style="25" customWidth="1"/>
    <col min="4" max="4" width="84" style="25" customWidth="1"/>
    <col min="5" max="5" width="27.1796875" style="25" hidden="1" customWidth="1"/>
    <col min="6" max="6" width="25.26953125" style="25" hidden="1" customWidth="1"/>
    <col min="7" max="10" width="19.453125" style="25" hidden="1" customWidth="1"/>
    <col min="11" max="15" width="19.453125" style="25" customWidth="1"/>
    <col min="16" max="16" width="21.1796875" style="25" customWidth="1"/>
    <col min="17" max="16384" width="9.26953125" style="25"/>
  </cols>
  <sheetData>
    <row r="1" spans="1:16" x14ac:dyDescent="0.35">
      <c r="B1" s="26" t="s">
        <v>139</v>
      </c>
      <c r="C1" s="24"/>
      <c r="D1" s="24"/>
    </row>
    <row r="2" spans="1:16" s="39" customFormat="1" x14ac:dyDescent="0.35">
      <c r="B2" s="40" t="s">
        <v>142</v>
      </c>
      <c r="C2" s="41"/>
      <c r="D2" s="41"/>
    </row>
    <row r="3" spans="1:16" x14ac:dyDescent="0.35">
      <c r="A3" s="42"/>
      <c r="B3" s="26" t="s">
        <v>59</v>
      </c>
      <c r="C3" s="24"/>
      <c r="D3" s="24"/>
    </row>
    <row r="4" spans="1:16" x14ac:dyDescent="0.35">
      <c r="B4" s="24"/>
      <c r="C4" s="24"/>
      <c r="D4" s="24"/>
    </row>
    <row r="5" spans="1:16" s="49" customFormat="1" x14ac:dyDescent="0.35">
      <c r="A5" s="43"/>
      <c r="B5" s="44" t="s">
        <v>87</v>
      </c>
      <c r="C5" s="45"/>
      <c r="D5" s="45"/>
      <c r="E5" s="46"/>
      <c r="F5" s="46"/>
      <c r="G5" s="25"/>
      <c r="H5" s="47" t="s">
        <v>63</v>
      </c>
      <c r="I5" s="25"/>
      <c r="J5" s="25"/>
      <c r="K5" s="46"/>
      <c r="L5" s="46"/>
      <c r="M5" s="25"/>
      <c r="N5" s="48"/>
      <c r="O5" s="25"/>
      <c r="P5" s="25"/>
    </row>
    <row r="6" spans="1:16" s="49" customFormat="1" ht="15" customHeight="1" x14ac:dyDescent="0.35">
      <c r="A6" s="43"/>
      <c r="B6" s="379"/>
      <c r="C6" s="380"/>
      <c r="D6" s="388">
        <f>'Cover Page'!C7</f>
        <v>0</v>
      </c>
      <c r="E6" s="332"/>
      <c r="F6" s="333"/>
      <c r="G6" s="25"/>
      <c r="H6" s="50" t="str">
        <f>'Cover Page'!C10</f>
        <v xml:space="preserve">No </v>
      </c>
      <c r="I6" s="25"/>
      <c r="J6" s="25"/>
      <c r="K6" s="51"/>
      <c r="L6" s="51"/>
      <c r="M6" s="25"/>
      <c r="N6" s="52"/>
      <c r="O6" s="25"/>
      <c r="P6" s="25"/>
    </row>
    <row r="7" spans="1:16" s="49" customFormat="1" x14ac:dyDescent="0.35">
      <c r="A7" s="43"/>
      <c r="B7" s="44" t="s">
        <v>88</v>
      </c>
      <c r="C7" s="45"/>
      <c r="D7" s="45"/>
      <c r="E7" s="333"/>
      <c r="F7" s="333"/>
      <c r="G7" s="25"/>
      <c r="H7" s="39"/>
      <c r="K7" s="51"/>
      <c r="L7" s="51"/>
      <c r="M7" s="25"/>
      <c r="N7" s="39"/>
    </row>
    <row r="8" spans="1:16" s="49" customFormat="1" ht="15" customHeight="1" x14ac:dyDescent="0.35">
      <c r="A8" s="43"/>
      <c r="B8" s="381"/>
      <c r="C8" s="380"/>
      <c r="D8" s="195" t="str">
        <f>'Cover Page'!C8</f>
        <v>Metropolitan Life Insurance Company</v>
      </c>
      <c r="E8" s="333"/>
      <c r="F8" s="333"/>
      <c r="G8" s="25"/>
      <c r="H8" s="53"/>
      <c r="K8" s="378"/>
      <c r="L8" s="378"/>
      <c r="M8" s="25"/>
      <c r="N8" s="53"/>
    </row>
    <row r="9" spans="1:16" s="49" customFormat="1" ht="18" customHeight="1" x14ac:dyDescent="0.35">
      <c r="A9" s="43"/>
      <c r="B9" s="54" t="s">
        <v>90</v>
      </c>
      <c r="C9" s="45"/>
      <c r="D9" s="45"/>
      <c r="E9" s="343" t="s">
        <v>105</v>
      </c>
      <c r="F9" s="333"/>
      <c r="H9" s="43"/>
      <c r="I9" s="25"/>
      <c r="J9" s="25"/>
      <c r="K9" s="55"/>
      <c r="L9" s="55"/>
      <c r="N9" s="43"/>
      <c r="O9" s="25"/>
      <c r="P9" s="25"/>
    </row>
    <row r="10" spans="1:16" s="49" customFormat="1" ht="15" customHeight="1" x14ac:dyDescent="0.35">
      <c r="A10" s="43"/>
      <c r="B10" s="382"/>
      <c r="C10" s="380"/>
      <c r="D10" s="195" t="str">
        <f>'Cover Page'!C9</f>
        <v>None</v>
      </c>
      <c r="E10" s="333"/>
      <c r="F10" s="333"/>
      <c r="G10" s="25"/>
      <c r="H10" s="52"/>
      <c r="K10" s="378"/>
      <c r="L10" s="378"/>
      <c r="M10" s="25"/>
      <c r="N10" s="52"/>
    </row>
    <row r="11" spans="1:16" s="49" customFormat="1" x14ac:dyDescent="0.35">
      <c r="A11" s="43"/>
      <c r="B11" s="54" t="s">
        <v>85</v>
      </c>
      <c r="C11" s="45"/>
      <c r="D11" s="45"/>
      <c r="E11" s="333"/>
      <c r="F11" s="333"/>
      <c r="H11" s="56"/>
      <c r="I11" s="25"/>
      <c r="J11" s="25"/>
      <c r="K11" s="55"/>
      <c r="L11" s="55"/>
      <c r="N11" s="56"/>
      <c r="O11" s="25"/>
      <c r="P11" s="25"/>
    </row>
    <row r="12" spans="1:16" s="49" customFormat="1" x14ac:dyDescent="0.35">
      <c r="A12" s="43"/>
      <c r="B12" s="382"/>
      <c r="C12" s="380"/>
      <c r="D12" s="195" t="str">
        <f>'Cover Page'!C6</f>
        <v>2022</v>
      </c>
      <c r="E12" s="57"/>
      <c r="F12" s="57"/>
      <c r="G12" s="58"/>
      <c r="H12" s="58"/>
      <c r="I12" s="25"/>
      <c r="J12" s="25"/>
      <c r="K12" s="57"/>
      <c r="L12" s="57"/>
      <c r="M12" s="58"/>
      <c r="N12" s="58"/>
      <c r="O12" s="25"/>
      <c r="P12" s="25"/>
    </row>
    <row r="13" spans="1:16" s="49" customFormat="1" ht="16" thickBot="1" x14ac:dyDescent="0.4">
      <c r="A13" s="43"/>
      <c r="B13" s="24"/>
      <c r="C13" s="24"/>
      <c r="D13" s="41"/>
      <c r="G13" s="58"/>
      <c r="H13" s="58"/>
      <c r="I13" s="25"/>
      <c r="J13" s="25"/>
      <c r="M13" s="58"/>
      <c r="N13" s="58"/>
      <c r="O13" s="25"/>
      <c r="P13" s="25"/>
    </row>
    <row r="14" spans="1:16" ht="13.75" customHeight="1" thickBot="1" x14ac:dyDescent="0.4">
      <c r="B14" s="24"/>
      <c r="C14" s="24"/>
      <c r="D14" s="41"/>
      <c r="E14" s="317"/>
      <c r="F14" s="318"/>
      <c r="G14" s="318" t="s">
        <v>33</v>
      </c>
      <c r="H14" s="318"/>
      <c r="I14" s="318"/>
      <c r="J14" s="318"/>
      <c r="K14" s="317"/>
      <c r="L14" s="318"/>
      <c r="M14" s="318" t="s">
        <v>33</v>
      </c>
      <c r="N14" s="318"/>
      <c r="O14" s="318"/>
      <c r="P14" s="330"/>
    </row>
    <row r="15" spans="1:16" ht="13.75" customHeight="1" thickBot="1" x14ac:dyDescent="0.4">
      <c r="B15" s="24"/>
      <c r="C15" s="24"/>
      <c r="D15" s="41"/>
      <c r="E15" s="320"/>
      <c r="F15" s="321"/>
      <c r="G15" s="322" t="s">
        <v>106</v>
      </c>
      <c r="H15" s="321"/>
      <c r="I15" s="321"/>
      <c r="J15" s="323"/>
      <c r="K15" s="320"/>
      <c r="L15" s="321"/>
      <c r="M15" s="322" t="s">
        <v>107</v>
      </c>
      <c r="N15" s="321"/>
      <c r="O15" s="321"/>
      <c r="P15" s="323"/>
    </row>
    <row r="16" spans="1:16" ht="16.5" customHeight="1" thickBot="1" x14ac:dyDescent="0.4">
      <c r="B16" s="24"/>
      <c r="C16" s="24"/>
      <c r="D16" s="41"/>
      <c r="E16" s="325" t="s">
        <v>8</v>
      </c>
      <c r="F16" s="324"/>
      <c r="G16" s="325" t="s">
        <v>9</v>
      </c>
      <c r="H16" s="326"/>
      <c r="I16" s="328" t="s">
        <v>10</v>
      </c>
      <c r="J16" s="329"/>
      <c r="K16" s="325" t="s">
        <v>8</v>
      </c>
      <c r="L16" s="326"/>
      <c r="M16" s="325" t="s">
        <v>9</v>
      </c>
      <c r="N16" s="326"/>
      <c r="O16" s="328" t="s">
        <v>10</v>
      </c>
      <c r="P16" s="329"/>
    </row>
    <row r="17" spans="2:16" ht="13.75" customHeight="1" x14ac:dyDescent="0.35">
      <c r="B17" s="24"/>
      <c r="C17" s="24"/>
      <c r="D17" s="41"/>
      <c r="E17" s="59" t="s">
        <v>148</v>
      </c>
      <c r="F17" s="60" t="s">
        <v>148</v>
      </c>
      <c r="G17" s="59" t="s">
        <v>148</v>
      </c>
      <c r="H17" s="61" t="s">
        <v>148</v>
      </c>
      <c r="I17" s="59" t="s">
        <v>148</v>
      </c>
      <c r="J17" s="61" t="s">
        <v>148</v>
      </c>
      <c r="K17" s="59" t="s">
        <v>148</v>
      </c>
      <c r="L17" s="61" t="s">
        <v>148</v>
      </c>
      <c r="M17" s="59" t="s">
        <v>148</v>
      </c>
      <c r="N17" s="61" t="s">
        <v>148</v>
      </c>
      <c r="O17" s="59" t="s">
        <v>148</v>
      </c>
      <c r="P17" s="61" t="s">
        <v>148</v>
      </c>
    </row>
    <row r="18" spans="2:16" ht="31.5" customHeight="1" thickBot="1" x14ac:dyDescent="0.4">
      <c r="B18" s="314"/>
      <c r="C18" s="311"/>
      <c r="D18" s="316" t="s">
        <v>151</v>
      </c>
      <c r="E18" s="62" t="str">
        <f>"12/31/"&amp;""&amp;'Cover Page'!C$6</f>
        <v>12/31/2022</v>
      </c>
      <c r="F18" s="63">
        <f>DATE(YEAR(E18)+0,MONTH(E18)+3,DAY(E18)+0)</f>
        <v>45016</v>
      </c>
      <c r="G18" s="62" t="str">
        <f>"12/31/"&amp;""&amp;'Cover Page'!C$6</f>
        <v>12/31/2022</v>
      </c>
      <c r="H18" s="64">
        <f>DATE(YEAR(G18)+0,MONTH(G18)+3,DAY(G18)+0)</f>
        <v>45016</v>
      </c>
      <c r="I18" s="62" t="str">
        <f>"12/31/"&amp;""&amp;'Cover Page'!C$6</f>
        <v>12/31/2022</v>
      </c>
      <c r="J18" s="64">
        <f>DATE(YEAR(I18)+0,MONTH(I18)+3,DAY(I18)+0)</f>
        <v>45016</v>
      </c>
      <c r="K18" s="62" t="str">
        <f>"12/31/"&amp;""&amp;'Cover Page'!C$6</f>
        <v>12/31/2022</v>
      </c>
      <c r="L18" s="64">
        <f>DATE(YEAR(K18)+0,MONTH(K18)+3,DAY(K18)+0)</f>
        <v>45016</v>
      </c>
      <c r="M18" s="62" t="str">
        <f>"12/31/"&amp;""&amp;'Cover Page'!C$6</f>
        <v>12/31/2022</v>
      </c>
      <c r="N18" s="64">
        <f>DATE(YEAR(M18)+0,MONTH(M18)+3,DAY(M18)+0)</f>
        <v>45016</v>
      </c>
      <c r="O18" s="62" t="str">
        <f>"12/31/"&amp;""&amp;'Cover Page'!C$6</f>
        <v>12/31/2022</v>
      </c>
      <c r="P18" s="64">
        <f>DATE(YEAR(O18)+0,MONTH(O18)+3,DAY(O18)+0)</f>
        <v>45016</v>
      </c>
    </row>
    <row r="19" spans="2:16" s="39" customFormat="1" ht="16" thickBot="1" x14ac:dyDescent="0.4">
      <c r="B19" s="312"/>
      <c r="C19" s="313"/>
      <c r="D19" s="315" t="s">
        <v>150</v>
      </c>
      <c r="E19" s="65">
        <v>1</v>
      </c>
      <c r="F19" s="66">
        <v>2</v>
      </c>
      <c r="G19" s="67">
        <v>3</v>
      </c>
      <c r="H19" s="68">
        <v>4</v>
      </c>
      <c r="I19" s="67">
        <v>5</v>
      </c>
      <c r="J19" s="68">
        <v>6</v>
      </c>
      <c r="K19" s="67">
        <v>7</v>
      </c>
      <c r="L19" s="68">
        <v>8</v>
      </c>
      <c r="M19" s="67">
        <v>9</v>
      </c>
      <c r="N19" s="68">
        <v>10</v>
      </c>
      <c r="O19" s="67">
        <v>11</v>
      </c>
      <c r="P19" s="69">
        <v>12</v>
      </c>
    </row>
    <row r="20" spans="2:16" x14ac:dyDescent="0.35">
      <c r="B20" s="70" t="s">
        <v>0</v>
      </c>
      <c r="C20" s="71" t="s">
        <v>32</v>
      </c>
      <c r="D20" s="72"/>
      <c r="E20" s="73"/>
      <c r="F20" s="74"/>
      <c r="G20" s="75"/>
      <c r="H20" s="76"/>
      <c r="I20" s="77"/>
      <c r="J20" s="75"/>
      <c r="K20" s="73"/>
      <c r="L20" s="74"/>
      <c r="M20" s="77"/>
      <c r="N20" s="76"/>
      <c r="O20" s="73"/>
      <c r="P20" s="74"/>
    </row>
    <row r="21" spans="2:16" x14ac:dyDescent="0.35">
      <c r="B21" s="78"/>
      <c r="C21" s="79">
        <v>1.1000000000000001</v>
      </c>
      <c r="D21" s="80" t="s">
        <v>38</v>
      </c>
      <c r="E21" s="81">
        <f>'Pt 2 Premium and Claims'!E22+'Pt 2 Premium and Claims'!E23-'Pt 2 Premium and Claims'!E24-'Pt 2 Premium and Claims'!E25</f>
        <v>0</v>
      </c>
      <c r="F21" s="82">
        <f>'Pt 2 Premium and Claims'!F22+'Pt 2 Premium and Claims'!F23-'Pt 2 Premium and Claims'!F24-'Pt 2 Premium and Claims'!F25</f>
        <v>0</v>
      </c>
      <c r="G21" s="83">
        <f>'Pt 2 Premium and Claims'!G22+'Pt 2 Premium and Claims'!G23-'Pt 2 Premium and Claims'!G24-'Pt 2 Premium and Claims'!G25</f>
        <v>0</v>
      </c>
      <c r="H21" s="82">
        <f>'Pt 2 Premium and Claims'!H22+'Pt 2 Premium and Claims'!H23-'Pt 2 Premium and Claims'!H24-'Pt 2 Premium and Claims'!H25</f>
        <v>0</v>
      </c>
      <c r="I21" s="81">
        <f>'Pt 2 Premium and Claims'!I22+'Pt 2 Premium and Claims'!I23-'Pt 2 Premium and Claims'!I24-'Pt 2 Premium and Claims'!I25</f>
        <v>0</v>
      </c>
      <c r="J21" s="82">
        <f>'Pt 2 Premium and Claims'!J22+'Pt 2 Premium and Claims'!J23-'Pt 2 Premium and Claims'!J24-'Pt 2 Premium and Claims'!J25</f>
        <v>0</v>
      </c>
      <c r="K21" s="81">
        <f>'Pt 2 Premium and Claims'!K22+'Pt 2 Premium and Claims'!K23-'Pt 2 Premium and Claims'!K24-'Pt 2 Premium and Claims'!K25</f>
        <v>9149588.4636672493</v>
      </c>
      <c r="L21" s="82">
        <f>'Pt 2 Premium and Claims'!L22+'Pt 2 Premium and Claims'!L23-'Pt 2 Premium and Claims'!L24-'Pt 2 Premium and Claims'!L25</f>
        <v>9149588.4636672493</v>
      </c>
      <c r="M21" s="81">
        <f>'Pt 2 Premium and Claims'!M22+'Pt 2 Premium and Claims'!M23-'Pt 2 Premium and Claims'!M24-'Pt 2 Premium and Claims'!M25</f>
        <v>73153715.104259849</v>
      </c>
      <c r="N21" s="82">
        <f>'Pt 2 Premium and Claims'!N22+'Pt 2 Premium and Claims'!N23-'Pt 2 Premium and Claims'!N24-'Pt 2 Premium and Claims'!N25</f>
        <v>73153715.104259849</v>
      </c>
      <c r="O21" s="81">
        <f>'Pt 2 Premium and Claims'!O22+'Pt 2 Premium and Claims'!O23-'Pt 2 Premium and Claims'!O24-'Pt 2 Premium and Claims'!O25</f>
        <v>309472723.45759666</v>
      </c>
      <c r="P21" s="82">
        <f>'Pt 2 Premium and Claims'!P22+'Pt 2 Premium and Claims'!P23-'Pt 2 Premium and Claims'!P24-'Pt 2 Premium and Claims'!P25</f>
        <v>309472723.45759666</v>
      </c>
    </row>
    <row r="22" spans="2:16" s="39" customFormat="1" x14ac:dyDescent="0.35">
      <c r="B22" s="84"/>
      <c r="C22" s="85"/>
      <c r="D22" s="86"/>
      <c r="E22" s="87"/>
      <c r="F22" s="88"/>
      <c r="G22" s="89"/>
      <c r="H22" s="90"/>
      <c r="I22" s="87"/>
      <c r="J22" s="91"/>
      <c r="K22" s="87"/>
      <c r="L22" s="88"/>
      <c r="M22" s="87"/>
      <c r="N22" s="90"/>
      <c r="O22" s="87"/>
      <c r="P22" s="88"/>
    </row>
    <row r="23" spans="2:16" s="39" customFormat="1" x14ac:dyDescent="0.35">
      <c r="B23" s="70" t="s">
        <v>1</v>
      </c>
      <c r="C23" s="71" t="s">
        <v>6</v>
      </c>
      <c r="D23" s="92"/>
      <c r="E23" s="77"/>
      <c r="F23" s="93"/>
      <c r="G23" s="75"/>
      <c r="H23" s="94"/>
      <c r="I23" s="77"/>
      <c r="J23" s="95"/>
      <c r="K23" s="77"/>
      <c r="L23" s="93"/>
      <c r="M23" s="77"/>
      <c r="N23" s="94"/>
      <c r="O23" s="77"/>
      <c r="P23" s="93"/>
    </row>
    <row r="24" spans="2:16" s="39" customFormat="1" x14ac:dyDescent="0.35">
      <c r="B24" s="96"/>
      <c r="C24" s="97">
        <v>2.1</v>
      </c>
      <c r="D24" s="80" t="s">
        <v>133</v>
      </c>
      <c r="E24" s="81">
        <f>'Pt 2 Premium and Claims'!E51</f>
        <v>0</v>
      </c>
      <c r="F24" s="82">
        <f>'Pt 2 Premium and Claims'!F51</f>
        <v>0</v>
      </c>
      <c r="G24" s="83">
        <f>'Pt 2 Premium and Claims'!G51</f>
        <v>0</v>
      </c>
      <c r="H24" s="82">
        <f>'Pt 2 Premium and Claims'!H51</f>
        <v>0</v>
      </c>
      <c r="I24" s="81">
        <f>'Pt 2 Premium and Claims'!I51</f>
        <v>0</v>
      </c>
      <c r="J24" s="82">
        <f>'Pt 2 Premium and Claims'!J51</f>
        <v>0</v>
      </c>
      <c r="K24" s="81">
        <f>'Pt 2 Premium and Claims'!K51</f>
        <v>7695519.8319455367</v>
      </c>
      <c r="L24" s="82">
        <f>'Pt 2 Premium and Claims'!L51</f>
        <v>8270614.854622283</v>
      </c>
      <c r="M24" s="81">
        <f>'Pt 2 Premium and Claims'!M51</f>
        <v>46433567.154539235</v>
      </c>
      <c r="N24" s="82">
        <f>'Pt 2 Premium and Claims'!N51</f>
        <v>46365778.632618591</v>
      </c>
      <c r="O24" s="81">
        <f>'Pt 2 Premium and Claims'!O51</f>
        <v>242146418.7442922</v>
      </c>
      <c r="P24" s="82">
        <f>'Pt 2 Premium and Claims'!P51</f>
        <v>241612610.12426645</v>
      </c>
    </row>
    <row r="25" spans="2:16" s="39" customFormat="1" x14ac:dyDescent="0.35">
      <c r="B25" s="98"/>
      <c r="C25" s="99"/>
      <c r="D25" s="86"/>
      <c r="E25" s="87"/>
      <c r="F25" s="88"/>
      <c r="G25" s="89"/>
      <c r="H25" s="90"/>
      <c r="I25" s="87"/>
      <c r="J25" s="91"/>
      <c r="K25" s="87"/>
      <c r="L25" s="88"/>
      <c r="M25" s="87"/>
      <c r="N25" s="90"/>
      <c r="O25" s="87"/>
      <c r="P25" s="88"/>
    </row>
    <row r="26" spans="2:16" x14ac:dyDescent="0.35">
      <c r="B26" s="70" t="s">
        <v>2</v>
      </c>
      <c r="C26" s="71" t="s">
        <v>46</v>
      </c>
      <c r="D26" s="72"/>
      <c r="E26" s="77"/>
      <c r="F26" s="93"/>
      <c r="G26" s="75"/>
      <c r="H26" s="94"/>
      <c r="I26" s="77"/>
      <c r="J26" s="95"/>
      <c r="K26" s="77"/>
      <c r="L26" s="93"/>
      <c r="M26" s="77"/>
      <c r="N26" s="94"/>
      <c r="O26" s="77"/>
      <c r="P26" s="93"/>
    </row>
    <row r="27" spans="2:16" s="39" customFormat="1" ht="31" x14ac:dyDescent="0.35">
      <c r="B27" s="96"/>
      <c r="C27" s="100">
        <v>3.1</v>
      </c>
      <c r="D27" s="80" t="s">
        <v>135</v>
      </c>
      <c r="E27" s="77"/>
      <c r="F27" s="93"/>
      <c r="G27" s="75"/>
      <c r="H27" s="94"/>
      <c r="I27" s="77"/>
      <c r="J27" s="95"/>
      <c r="K27" s="77"/>
      <c r="L27" s="93"/>
      <c r="M27" s="77"/>
      <c r="N27" s="94"/>
      <c r="O27" s="77"/>
      <c r="P27" s="93"/>
    </row>
    <row r="28" spans="2:16" s="39" customFormat="1" x14ac:dyDescent="0.35">
      <c r="B28" s="96"/>
      <c r="C28" s="100"/>
      <c r="D28" s="80" t="s">
        <v>58</v>
      </c>
      <c r="E28" s="101"/>
      <c r="F28" s="102"/>
      <c r="G28" s="103"/>
      <c r="H28" s="104"/>
      <c r="I28" s="105"/>
      <c r="J28" s="106"/>
      <c r="K28" s="105">
        <v>-32860.644004318703</v>
      </c>
      <c r="L28" s="107">
        <f>K28</f>
        <v>-32860.644004318703</v>
      </c>
      <c r="M28" s="105">
        <v>2134506.9800571445</v>
      </c>
      <c r="N28" s="412">
        <f t="shared" ref="N28:P29" si="0">M28</f>
        <v>2134506.9800571445</v>
      </c>
      <c r="O28" s="414">
        <v>4543402.8732195199</v>
      </c>
      <c r="P28" s="412">
        <f t="shared" si="0"/>
        <v>4543402.8732195199</v>
      </c>
    </row>
    <row r="29" spans="2:16" s="39" customFormat="1" ht="31" x14ac:dyDescent="0.35">
      <c r="B29" s="96"/>
      <c r="C29" s="100"/>
      <c r="D29" s="80" t="s">
        <v>67</v>
      </c>
      <c r="E29" s="105"/>
      <c r="F29" s="107"/>
      <c r="G29" s="103"/>
      <c r="H29" s="104"/>
      <c r="I29" s="105"/>
      <c r="J29" s="106"/>
      <c r="K29" s="105">
        <v>16897.163580494431</v>
      </c>
      <c r="L29" s="107">
        <f>K29</f>
        <v>16897.163580494431</v>
      </c>
      <c r="M29" s="105">
        <v>152790.83226760605</v>
      </c>
      <c r="N29" s="412">
        <f t="shared" si="0"/>
        <v>152790.83226760605</v>
      </c>
      <c r="O29" s="414">
        <v>441068.56649607437</v>
      </c>
      <c r="P29" s="412">
        <f t="shared" si="0"/>
        <v>441068.56649607437</v>
      </c>
    </row>
    <row r="30" spans="2:16" ht="46.5" x14ac:dyDescent="0.35">
      <c r="B30" s="78"/>
      <c r="C30" s="100">
        <v>3.2</v>
      </c>
      <c r="D30" s="80" t="s">
        <v>136</v>
      </c>
      <c r="E30" s="77"/>
      <c r="F30" s="93"/>
      <c r="G30" s="75"/>
      <c r="H30" s="94"/>
      <c r="I30" s="77"/>
      <c r="J30" s="95"/>
      <c r="K30" s="77"/>
      <c r="L30" s="93"/>
      <c r="M30" s="77"/>
      <c r="N30" s="94"/>
      <c r="O30" s="77"/>
      <c r="P30" s="93"/>
    </row>
    <row r="31" spans="2:16" x14ac:dyDescent="0.35">
      <c r="B31" s="78"/>
      <c r="C31" s="100"/>
      <c r="D31" s="108" t="s">
        <v>42</v>
      </c>
      <c r="E31" s="109"/>
      <c r="F31" s="107"/>
      <c r="G31" s="103"/>
      <c r="H31" s="104"/>
      <c r="I31" s="105"/>
      <c r="J31" s="106"/>
      <c r="K31" s="414">
        <v>1526.9009725290027</v>
      </c>
      <c r="L31" s="107">
        <f t="shared" ref="L31:L34" si="1">K31</f>
        <v>1526.9009725290027</v>
      </c>
      <c r="M31" s="105">
        <v>13806.842152622212</v>
      </c>
      <c r="N31" s="411">
        <f t="shared" ref="N31:P34" si="2">M31</f>
        <v>13806.842152622212</v>
      </c>
      <c r="O31" s="105">
        <v>39856.868280085779</v>
      </c>
      <c r="P31" s="412">
        <f t="shared" si="2"/>
        <v>39856.868280085779</v>
      </c>
    </row>
    <row r="32" spans="2:16" x14ac:dyDescent="0.35">
      <c r="B32" s="78"/>
      <c r="C32" s="100"/>
      <c r="D32" s="108" t="s">
        <v>104</v>
      </c>
      <c r="E32" s="105"/>
      <c r="F32" s="107"/>
      <c r="G32" s="103"/>
      <c r="H32" s="104"/>
      <c r="I32" s="105"/>
      <c r="J32" s="106"/>
      <c r="K32" s="414">
        <v>215015.32889618035</v>
      </c>
      <c r="L32" s="107">
        <f t="shared" si="1"/>
        <v>215015.32889618035</v>
      </c>
      <c r="M32" s="105">
        <v>1719112.3049501064</v>
      </c>
      <c r="N32" s="411">
        <f t="shared" si="2"/>
        <v>1719112.3049501064</v>
      </c>
      <c r="O32" s="105">
        <v>7272609.0012535211</v>
      </c>
      <c r="P32" s="412">
        <f t="shared" si="2"/>
        <v>7272609.0012535211</v>
      </c>
    </row>
    <row r="33" spans="2:16" x14ac:dyDescent="0.35">
      <c r="B33" s="78"/>
      <c r="C33" s="100"/>
      <c r="D33" s="108" t="s">
        <v>103</v>
      </c>
      <c r="E33" s="105"/>
      <c r="F33" s="107"/>
      <c r="G33" s="103"/>
      <c r="H33" s="104"/>
      <c r="I33" s="105"/>
      <c r="J33" s="106"/>
      <c r="K33" s="414">
        <v>0</v>
      </c>
      <c r="L33" s="107">
        <f t="shared" si="1"/>
        <v>0</v>
      </c>
      <c r="M33" s="105">
        <v>0</v>
      </c>
      <c r="N33" s="411">
        <f t="shared" si="2"/>
        <v>0</v>
      </c>
      <c r="O33" s="105">
        <v>0</v>
      </c>
      <c r="P33" s="412">
        <f t="shared" si="2"/>
        <v>0</v>
      </c>
    </row>
    <row r="34" spans="2:16" x14ac:dyDescent="0.35">
      <c r="B34" s="78"/>
      <c r="C34" s="100">
        <v>3.3</v>
      </c>
      <c r="D34" s="108" t="s">
        <v>21</v>
      </c>
      <c r="E34" s="109"/>
      <c r="F34" s="107"/>
      <c r="G34" s="103"/>
      <c r="H34" s="104"/>
      <c r="I34" s="105"/>
      <c r="J34" s="106"/>
      <c r="K34" s="414">
        <v>5841.9549453589443</v>
      </c>
      <c r="L34" s="107">
        <f t="shared" si="1"/>
        <v>5841.9549453589443</v>
      </c>
      <c r="M34" s="105">
        <v>46708.189053720525</v>
      </c>
      <c r="N34" s="411">
        <f t="shared" si="2"/>
        <v>46708.189053720525</v>
      </c>
      <c r="O34" s="105">
        <v>197596.39621345029</v>
      </c>
      <c r="P34" s="412">
        <f t="shared" si="2"/>
        <v>197596.39621345029</v>
      </c>
    </row>
    <row r="35" spans="2:16" x14ac:dyDescent="0.35">
      <c r="B35" s="78"/>
      <c r="C35" s="100">
        <v>3.4</v>
      </c>
      <c r="D35" s="108" t="s">
        <v>72</v>
      </c>
      <c r="E35" s="110">
        <f t="shared" ref="E35:P35" si="3">SUM(E$28:E$29,E$31,E$34+IF($H$6="No",IF(MAX(E$32:E$33)=0,MIN(E$32:E$33),MAX(E$32:E$33)),SUM(E$32:E$33)))</f>
        <v>0</v>
      </c>
      <c r="F35" s="111">
        <f t="shared" si="3"/>
        <v>0</v>
      </c>
      <c r="G35" s="110">
        <f t="shared" si="3"/>
        <v>0</v>
      </c>
      <c r="H35" s="111">
        <f t="shared" si="3"/>
        <v>0</v>
      </c>
      <c r="I35" s="110">
        <f t="shared" si="3"/>
        <v>0</v>
      </c>
      <c r="J35" s="111">
        <f t="shared" si="3"/>
        <v>0</v>
      </c>
      <c r="K35" s="110">
        <f t="shared" si="3"/>
        <v>206420.70439024403</v>
      </c>
      <c r="L35" s="111">
        <f>SUM(L$28:L$29,L$31,L$34+IF($H$6="No",IF(MAX(L$32:L$33)=0,MIN(L$32:L$33),MAX(L$32:L$33)),SUM(L$32:L$33)))</f>
        <v>206420.70439024403</v>
      </c>
      <c r="M35" s="110">
        <f t="shared" si="3"/>
        <v>4066925.1484811995</v>
      </c>
      <c r="N35" s="111">
        <f t="shared" si="3"/>
        <v>4066925.1484811995</v>
      </c>
      <c r="O35" s="110">
        <f t="shared" si="3"/>
        <v>12494533.705462651</v>
      </c>
      <c r="P35" s="111">
        <f t="shared" si="3"/>
        <v>12494533.705462651</v>
      </c>
    </row>
    <row r="36" spans="2:16" s="39" customFormat="1" x14ac:dyDescent="0.35">
      <c r="B36" s="98"/>
      <c r="C36" s="99"/>
      <c r="D36" s="86"/>
      <c r="E36" s="87"/>
      <c r="F36" s="88"/>
      <c r="G36" s="89"/>
      <c r="H36" s="90"/>
      <c r="I36" s="87"/>
      <c r="J36" s="91"/>
      <c r="K36" s="87"/>
      <c r="L36" s="88"/>
      <c r="M36" s="87"/>
      <c r="N36" s="90"/>
      <c r="O36" s="87"/>
      <c r="P36" s="88"/>
    </row>
    <row r="37" spans="2:16" x14ac:dyDescent="0.35">
      <c r="B37" s="112" t="s">
        <v>3</v>
      </c>
      <c r="C37" s="113" t="s">
        <v>47</v>
      </c>
      <c r="D37" s="114"/>
      <c r="E37" s="77"/>
      <c r="F37" s="93"/>
      <c r="G37" s="75"/>
      <c r="H37" s="94"/>
      <c r="I37" s="77"/>
      <c r="J37" s="95"/>
      <c r="K37" s="77"/>
      <c r="L37" s="93"/>
      <c r="M37" s="77"/>
      <c r="N37" s="94"/>
      <c r="O37" s="77"/>
      <c r="P37" s="93"/>
    </row>
    <row r="38" spans="2:16" x14ac:dyDescent="0.35">
      <c r="B38" s="115"/>
      <c r="C38" s="100">
        <v>4.0999999999999996</v>
      </c>
      <c r="D38" s="108" t="s">
        <v>18</v>
      </c>
      <c r="E38" s="105"/>
      <c r="F38" s="107"/>
      <c r="G38" s="105"/>
      <c r="H38" s="107"/>
      <c r="I38" s="105"/>
      <c r="J38" s="107"/>
      <c r="K38" s="105">
        <v>54509.30287488913</v>
      </c>
      <c r="L38" s="107">
        <f t="shared" ref="L38:L39" si="4">K38</f>
        <v>54509.30287488913</v>
      </c>
      <c r="M38" s="105">
        <v>492894.66323185217</v>
      </c>
      <c r="N38" s="411">
        <f t="shared" ref="N38:N39" si="5">M38</f>
        <v>492894.66323185217</v>
      </c>
      <c r="O38" s="105">
        <v>1422862.4801550384</v>
      </c>
      <c r="P38" s="412">
        <f t="shared" ref="P38:P39" si="6">O38</f>
        <v>1422862.4801550384</v>
      </c>
    </row>
    <row r="39" spans="2:16" x14ac:dyDescent="0.35">
      <c r="B39" s="115"/>
      <c r="C39" s="100">
        <v>4.2</v>
      </c>
      <c r="D39" s="108" t="s">
        <v>19</v>
      </c>
      <c r="E39" s="105"/>
      <c r="F39" s="107"/>
      <c r="G39" s="105"/>
      <c r="H39" s="107"/>
      <c r="I39" s="105"/>
      <c r="J39" s="107"/>
      <c r="K39" s="105">
        <v>0</v>
      </c>
      <c r="L39" s="107">
        <f t="shared" si="4"/>
        <v>0</v>
      </c>
      <c r="M39" s="105">
        <v>7420702.4711073283</v>
      </c>
      <c r="N39" s="411">
        <f t="shared" si="5"/>
        <v>7420702.4711073283</v>
      </c>
      <c r="O39" s="105">
        <v>16638481.380278068</v>
      </c>
      <c r="P39" s="412">
        <f t="shared" si="6"/>
        <v>16638481.380278068</v>
      </c>
    </row>
    <row r="40" spans="2:16" x14ac:dyDescent="0.35">
      <c r="B40" s="115"/>
      <c r="C40" s="100">
        <v>4.3</v>
      </c>
      <c r="D40" s="108" t="s">
        <v>22</v>
      </c>
      <c r="E40" s="77"/>
      <c r="F40" s="93"/>
      <c r="G40" s="77"/>
      <c r="H40" s="93"/>
      <c r="I40" s="77"/>
      <c r="J40" s="93"/>
      <c r="K40" s="77"/>
      <c r="L40" s="93"/>
      <c r="M40" s="77"/>
      <c r="N40" s="93"/>
      <c r="O40" s="77"/>
      <c r="P40" s="93"/>
    </row>
    <row r="41" spans="2:16" ht="17.25" customHeight="1" x14ac:dyDescent="0.35">
      <c r="B41" s="115"/>
      <c r="C41" s="100"/>
      <c r="D41" s="80" t="s">
        <v>122</v>
      </c>
      <c r="E41" s="109"/>
      <c r="F41" s="107"/>
      <c r="G41" s="109"/>
      <c r="H41" s="107"/>
      <c r="I41" s="109"/>
      <c r="J41" s="107"/>
      <c r="K41" s="105">
        <v>7.9647565447958604E-2</v>
      </c>
      <c r="L41" s="107">
        <f t="shared" ref="L41:L43" si="7">K41</f>
        <v>7.9647565447958604E-2</v>
      </c>
      <c r="M41" s="109">
        <v>0.72020477016214834</v>
      </c>
      <c r="N41" s="411">
        <f t="shared" ref="N41:N43" si="8">M41</f>
        <v>0.72020477016214834</v>
      </c>
      <c r="O41" s="109">
        <v>2.0790493830329257</v>
      </c>
      <c r="P41" s="412">
        <f t="shared" ref="P41:P43" si="9">O41</f>
        <v>2.0790493830329257</v>
      </c>
    </row>
    <row r="42" spans="2:16" ht="31" x14ac:dyDescent="0.35">
      <c r="B42" s="115"/>
      <c r="C42" s="116"/>
      <c r="D42" s="80" t="s">
        <v>123</v>
      </c>
      <c r="E42" s="109"/>
      <c r="F42" s="107"/>
      <c r="G42" s="109"/>
      <c r="H42" s="107"/>
      <c r="I42" s="109"/>
      <c r="J42" s="107"/>
      <c r="K42" s="105">
        <v>0</v>
      </c>
      <c r="L42" s="107">
        <f t="shared" si="7"/>
        <v>0</v>
      </c>
      <c r="M42" s="109">
        <v>0</v>
      </c>
      <c r="N42" s="411">
        <f t="shared" si="8"/>
        <v>0</v>
      </c>
      <c r="O42" s="109">
        <v>0</v>
      </c>
      <c r="P42" s="412">
        <f t="shared" si="9"/>
        <v>0</v>
      </c>
    </row>
    <row r="43" spans="2:16" x14ac:dyDescent="0.35">
      <c r="B43" s="115"/>
      <c r="C43" s="100">
        <v>4.4000000000000004</v>
      </c>
      <c r="D43" s="108" t="s">
        <v>20</v>
      </c>
      <c r="E43" s="109"/>
      <c r="F43" s="103"/>
      <c r="G43" s="109"/>
      <c r="H43" s="103"/>
      <c r="I43" s="109"/>
      <c r="J43" s="103"/>
      <c r="K43" s="105">
        <v>615192.61741150077</v>
      </c>
      <c r="L43" s="107">
        <f t="shared" si="7"/>
        <v>615192.61741150077</v>
      </c>
      <c r="M43" s="109">
        <v>5562814.8222282706</v>
      </c>
      <c r="N43" s="411">
        <f t="shared" si="8"/>
        <v>5562814.8222282706</v>
      </c>
      <c r="O43" s="109">
        <v>16058442.269795367</v>
      </c>
      <c r="P43" s="412">
        <f t="shared" si="9"/>
        <v>16058442.269795367</v>
      </c>
    </row>
    <row r="44" spans="2:16" x14ac:dyDescent="0.35">
      <c r="B44" s="115"/>
      <c r="C44" s="100">
        <v>4.5</v>
      </c>
      <c r="D44" s="108" t="s">
        <v>98</v>
      </c>
      <c r="E44" s="81">
        <f>SUM(SUM(E38:E39)+SUM(E41:E43))</f>
        <v>0</v>
      </c>
      <c r="F44" s="82">
        <f t="shared" ref="F44:P44" si="10">SUM(SUM(F38:F39)+SUM(F41:F43))</f>
        <v>0</v>
      </c>
      <c r="G44" s="83">
        <f t="shared" si="10"/>
        <v>0</v>
      </c>
      <c r="H44" s="117">
        <f t="shared" si="10"/>
        <v>0</v>
      </c>
      <c r="I44" s="81">
        <f t="shared" si="10"/>
        <v>0</v>
      </c>
      <c r="J44" s="118">
        <f t="shared" si="10"/>
        <v>0</v>
      </c>
      <c r="K44" s="81">
        <f t="shared" si="10"/>
        <v>669701.99993395538</v>
      </c>
      <c r="L44" s="82">
        <f t="shared" si="10"/>
        <v>669701.99993395538</v>
      </c>
      <c r="M44" s="81">
        <f t="shared" si="10"/>
        <v>13476412.676772222</v>
      </c>
      <c r="N44" s="117">
        <f t="shared" si="10"/>
        <v>13476412.676772222</v>
      </c>
      <c r="O44" s="81">
        <f t="shared" si="10"/>
        <v>34119788.209277853</v>
      </c>
      <c r="P44" s="82">
        <f t="shared" si="10"/>
        <v>34119788.209277853</v>
      </c>
    </row>
    <row r="45" spans="2:16" s="39" customFormat="1" x14ac:dyDescent="0.35">
      <c r="B45" s="119"/>
      <c r="C45" s="120"/>
      <c r="D45" s="121"/>
      <c r="E45" s="77"/>
      <c r="F45" s="93"/>
      <c r="G45" s="75"/>
      <c r="H45" s="94"/>
      <c r="I45" s="77"/>
      <c r="J45" s="95"/>
      <c r="K45" s="77"/>
      <c r="L45" s="93"/>
      <c r="M45" s="77"/>
      <c r="N45" s="94"/>
      <c r="O45" s="77"/>
      <c r="P45" s="93"/>
    </row>
    <row r="46" spans="2:16" x14ac:dyDescent="0.35">
      <c r="B46" s="112" t="s">
        <v>4</v>
      </c>
      <c r="C46" s="122" t="s">
        <v>48</v>
      </c>
      <c r="D46" s="123"/>
      <c r="E46" s="77"/>
      <c r="F46" s="93"/>
      <c r="G46" s="75"/>
      <c r="H46" s="94"/>
      <c r="I46" s="77"/>
      <c r="J46" s="95"/>
      <c r="K46" s="77"/>
      <c r="L46" s="93"/>
      <c r="M46" s="77"/>
      <c r="N46" s="94"/>
      <c r="O46" s="77"/>
      <c r="P46" s="93"/>
    </row>
    <row r="47" spans="2:16" s="39" customFormat="1" x14ac:dyDescent="0.35">
      <c r="B47" s="96"/>
      <c r="C47" s="100">
        <v>5.0999999999999996</v>
      </c>
      <c r="D47" s="108" t="s">
        <v>5</v>
      </c>
      <c r="E47" s="124"/>
      <c r="F47" s="125"/>
      <c r="G47" s="124"/>
      <c r="H47" s="125"/>
      <c r="I47" s="124"/>
      <c r="J47" s="125"/>
      <c r="K47" s="105">
        <v>19427</v>
      </c>
      <c r="L47" s="107">
        <f t="shared" ref="L47:L48" si="11">K47</f>
        <v>19427</v>
      </c>
      <c r="M47" s="124">
        <v>155185.80000000002</v>
      </c>
      <c r="N47" s="411">
        <f t="shared" ref="N47:N48" si="12">M47</f>
        <v>155185.80000000002</v>
      </c>
      <c r="O47" s="124">
        <v>792558.8</v>
      </c>
      <c r="P47" s="412">
        <f t="shared" ref="P47:P48" si="13">O47</f>
        <v>792558.8</v>
      </c>
    </row>
    <row r="48" spans="2:16" s="39" customFormat="1" x14ac:dyDescent="0.35">
      <c r="B48" s="96"/>
      <c r="C48" s="100">
        <v>5.2</v>
      </c>
      <c r="D48" s="108" t="s">
        <v>27</v>
      </c>
      <c r="E48" s="124"/>
      <c r="F48" s="125"/>
      <c r="G48" s="124"/>
      <c r="H48" s="125"/>
      <c r="I48" s="124"/>
      <c r="J48" s="125"/>
      <c r="K48" s="105">
        <v>227426</v>
      </c>
      <c r="L48" s="107">
        <f t="shared" si="11"/>
        <v>227426</v>
      </c>
      <c r="M48" s="124">
        <v>1790894.6</v>
      </c>
      <c r="N48" s="411">
        <f t="shared" si="12"/>
        <v>1790894.6</v>
      </c>
      <c r="O48" s="124">
        <v>9305749.2000000011</v>
      </c>
      <c r="P48" s="412">
        <f t="shared" si="13"/>
        <v>9305749.2000000011</v>
      </c>
    </row>
    <row r="49" spans="2:16" s="39" customFormat="1" ht="16" thickBot="1" x14ac:dyDescent="0.4">
      <c r="B49" s="96"/>
      <c r="C49" s="100">
        <v>5.3</v>
      </c>
      <c r="D49" s="108" t="s">
        <v>23</v>
      </c>
      <c r="E49" s="126">
        <f>E48/12</f>
        <v>0</v>
      </c>
      <c r="F49" s="127">
        <f t="shared" ref="F49:P49" si="14">F48/12</f>
        <v>0</v>
      </c>
      <c r="G49" s="126">
        <f t="shared" si="14"/>
        <v>0</v>
      </c>
      <c r="H49" s="127">
        <f>H48/12</f>
        <v>0</v>
      </c>
      <c r="I49" s="126">
        <f t="shared" si="14"/>
        <v>0</v>
      </c>
      <c r="J49" s="127">
        <f t="shared" si="14"/>
        <v>0</v>
      </c>
      <c r="K49" s="126">
        <f t="shared" si="14"/>
        <v>18952.166666666668</v>
      </c>
      <c r="L49" s="127">
        <f t="shared" si="14"/>
        <v>18952.166666666668</v>
      </c>
      <c r="M49" s="126">
        <f>M48/12</f>
        <v>149241.21666666667</v>
      </c>
      <c r="N49" s="127">
        <f>N48/12</f>
        <v>149241.21666666667</v>
      </c>
      <c r="O49" s="126">
        <f t="shared" si="14"/>
        <v>775479.10000000009</v>
      </c>
      <c r="P49" s="127">
        <f t="shared" si="14"/>
        <v>775479.10000000009</v>
      </c>
    </row>
    <row r="50" spans="2:16" ht="45" customHeight="1" x14ac:dyDescent="0.35">
      <c r="B50" s="128"/>
      <c r="C50" s="129"/>
      <c r="D50" s="130"/>
      <c r="E50" s="331" t="str">
        <f>"Grand Total as of "&amp;""&amp;TEXT(E$18,"MM/DD/YYYY")&amp;" for ALL markets in col. 1-12."</f>
        <v>Grand Total as of 12/31/2022 for ALL markets in col. 1-12.</v>
      </c>
      <c r="F50" s="131"/>
      <c r="G50" s="131"/>
      <c r="H50" s="131"/>
      <c r="I50" s="131"/>
      <c r="J50" s="131"/>
      <c r="K50" s="132"/>
      <c r="L50" s="131"/>
      <c r="M50" s="131"/>
      <c r="N50" s="131"/>
      <c r="O50" s="131"/>
      <c r="P50" s="133"/>
    </row>
    <row r="51" spans="2:16" x14ac:dyDescent="0.35">
      <c r="B51" s="137" t="s">
        <v>56</v>
      </c>
      <c r="C51" s="138" t="s">
        <v>53</v>
      </c>
      <c r="D51" s="139"/>
      <c r="E51" s="389">
        <f>'[1]Allocation 18'!$O$86</f>
        <v>1011238.8419555743</v>
      </c>
      <c r="F51" s="140"/>
      <c r="G51" s="140"/>
      <c r="H51" s="140"/>
      <c r="I51" s="140"/>
      <c r="J51" s="140"/>
      <c r="K51" s="136"/>
      <c r="L51" s="140"/>
      <c r="M51" s="140"/>
      <c r="N51" s="140"/>
      <c r="O51" s="140"/>
      <c r="P51" s="141"/>
    </row>
    <row r="52" spans="2:16" ht="16" thickBot="1" x14ac:dyDescent="0.4">
      <c r="B52" s="142" t="s">
        <v>57</v>
      </c>
      <c r="C52" s="143" t="s">
        <v>129</v>
      </c>
      <c r="D52" s="144"/>
      <c r="E52" s="389">
        <f>'[1]Allocation 18'!$O$87</f>
        <v>353933.94468445104</v>
      </c>
      <c r="F52" s="145"/>
      <c r="G52" s="145"/>
      <c r="H52" s="145"/>
      <c r="I52" s="145"/>
      <c r="J52" s="145"/>
      <c r="K52" s="146"/>
      <c r="L52" s="145"/>
      <c r="M52" s="145"/>
      <c r="N52" s="145"/>
      <c r="O52" s="145"/>
      <c r="P52" s="147"/>
    </row>
    <row r="53" spans="2:16" x14ac:dyDescent="0.35">
      <c r="B53" s="24"/>
      <c r="C53" s="24"/>
      <c r="D53" s="24"/>
      <c r="E53" s="148"/>
      <c r="F53" s="148"/>
      <c r="G53" s="148"/>
      <c r="H53" s="148"/>
      <c r="I53" s="148"/>
      <c r="J53" s="148"/>
      <c r="K53" s="148"/>
      <c r="L53" s="148"/>
      <c r="M53" s="148"/>
      <c r="N53" s="148"/>
      <c r="O53" s="148"/>
      <c r="P53" s="148"/>
    </row>
    <row r="54" spans="2:16" x14ac:dyDescent="0.35">
      <c r="B54" s="149" t="s">
        <v>61</v>
      </c>
      <c r="C54" s="149"/>
      <c r="D54" s="149"/>
      <c r="E54" s="148"/>
      <c r="F54" s="148"/>
      <c r="G54" s="148"/>
      <c r="H54" s="148"/>
      <c r="I54" s="148"/>
      <c r="J54" s="148"/>
      <c r="K54" s="148"/>
      <c r="L54" s="148"/>
      <c r="M54" s="148"/>
      <c r="N54" s="148"/>
      <c r="O54" s="148"/>
      <c r="P54" s="148"/>
    </row>
    <row r="55" spans="2:16" ht="17.25" customHeight="1" x14ac:dyDescent="0.35">
      <c r="B55" s="149"/>
      <c r="C55" s="246" t="s">
        <v>138</v>
      </c>
      <c r="D55" s="246"/>
      <c r="E55" s="148"/>
      <c r="F55" s="148"/>
      <c r="G55" s="148"/>
      <c r="H55" s="148"/>
      <c r="I55" s="148"/>
      <c r="J55" s="148"/>
      <c r="K55" s="148"/>
      <c r="L55" s="148"/>
      <c r="M55" s="148"/>
      <c r="N55" s="148"/>
      <c r="O55" s="148"/>
      <c r="P55" s="148"/>
    </row>
    <row r="56" spans="2:16" ht="16.5" customHeight="1" x14ac:dyDescent="0.35">
      <c r="B56" s="149"/>
      <c r="C56" s="149" t="s">
        <v>70</v>
      </c>
      <c r="D56" s="47"/>
      <c r="E56" s="148"/>
      <c r="F56" s="148"/>
      <c r="G56" s="148"/>
      <c r="H56" s="148"/>
      <c r="I56" s="148"/>
      <c r="J56" s="148"/>
      <c r="K56" s="148"/>
      <c r="L56" s="148"/>
      <c r="M56" s="148"/>
      <c r="N56" s="148"/>
      <c r="O56" s="148"/>
      <c r="P56" s="148"/>
    </row>
    <row r="57" spans="2:16" ht="17.25" customHeight="1" x14ac:dyDescent="0.35">
      <c r="B57" s="149"/>
      <c r="C57" s="149" t="s">
        <v>66</v>
      </c>
      <c r="D57" s="47"/>
    </row>
    <row r="58" spans="2:16" ht="17.25" customHeight="1" x14ac:dyDescent="0.35">
      <c r="B58" s="150"/>
      <c r="C58" s="246" t="s">
        <v>101</v>
      </c>
      <c r="D58" s="246"/>
      <c r="E58" s="151"/>
    </row>
    <row r="59" spans="2:16" ht="13.15" customHeight="1" x14ac:dyDescent="0.35">
      <c r="C59" s="152"/>
      <c r="D59" s="152"/>
    </row>
  </sheetData>
  <sheetProtection algorithmName="SHA-512" hashValue="A8D1cA3MkHK2rmeBt3mpryLs+pnUT+HvesBGfhS9iT30mqdSW0QglocdyHWKFp/6VyxARqWQ8IYNhOekH84iGw==" saltValue="zipF3j5H02z15AKFmYAbRw==" spinCount="100000" sheet="1" formatCells="0" formatColumns="0" formatRows="0"/>
  <dataConsolidate/>
  <phoneticPr fontId="23" type="noConversion"/>
  <conditionalFormatting sqref="E38:E39 E41:E42 E28:E29 E31:E35 G28:G29 G31:G34 I28:I29 I31:I34 E35:F35 E44 I44 G44 E47:F48">
    <cfRule type="cellIs" dxfId="54" priority="79" stopIfTrue="1" operator="lessThan">
      <formula>0</formula>
    </cfRule>
  </conditionalFormatting>
  <conditionalFormatting sqref="K28:K29 M28:M29 M31:M34 O31:O34 O44 M44 K44">
    <cfRule type="cellIs" dxfId="53" priority="48" stopIfTrue="1" operator="lessThan">
      <formula>0</formula>
    </cfRule>
  </conditionalFormatting>
  <conditionalFormatting sqref="G35:H35">
    <cfRule type="cellIs" dxfId="52" priority="20" stopIfTrue="1" operator="lessThan">
      <formula>0</formula>
    </cfRule>
  </conditionalFormatting>
  <conditionalFormatting sqref="I35:J35">
    <cfRule type="cellIs" dxfId="51" priority="19" stopIfTrue="1" operator="lessThan">
      <formula>0</formula>
    </cfRule>
  </conditionalFormatting>
  <conditionalFormatting sqref="K35:L35">
    <cfRule type="cellIs" dxfId="50" priority="18" stopIfTrue="1" operator="lessThan">
      <formula>0</formula>
    </cfRule>
  </conditionalFormatting>
  <conditionalFormatting sqref="M35:N35">
    <cfRule type="cellIs" dxfId="49" priority="17" stopIfTrue="1" operator="lessThan">
      <formula>0</formula>
    </cfRule>
  </conditionalFormatting>
  <conditionalFormatting sqref="O35:P35">
    <cfRule type="cellIs" dxfId="48" priority="16" stopIfTrue="1" operator="lessThan">
      <formula>0</formula>
    </cfRule>
  </conditionalFormatting>
  <conditionalFormatting sqref="G38:G39 I38:I39 M38:M39 O38:O39">
    <cfRule type="cellIs" dxfId="47" priority="15" stopIfTrue="1" operator="lessThan">
      <formula>0</formula>
    </cfRule>
  </conditionalFormatting>
  <conditionalFormatting sqref="F43">
    <cfRule type="cellIs" dxfId="46" priority="14" stopIfTrue="1" operator="lessThan">
      <formula>0</formula>
    </cfRule>
  </conditionalFormatting>
  <conditionalFormatting sqref="E43">
    <cfRule type="cellIs" dxfId="45" priority="12" stopIfTrue="1" operator="lessThan">
      <formula>0</formula>
    </cfRule>
  </conditionalFormatting>
  <conditionalFormatting sqref="H43 J43">
    <cfRule type="cellIs" dxfId="44" priority="10" stopIfTrue="1" operator="lessThan">
      <formula>0</formula>
    </cfRule>
  </conditionalFormatting>
  <conditionalFormatting sqref="G43 I43 M43 O43">
    <cfRule type="cellIs" dxfId="43" priority="9" stopIfTrue="1" operator="lessThan">
      <formula>0</formula>
    </cfRule>
  </conditionalFormatting>
  <conditionalFormatting sqref="G41:G42 I41:I42 M41:M42 O41:O42">
    <cfRule type="cellIs" dxfId="42" priority="8" stopIfTrue="1" operator="lessThan">
      <formula>0</formula>
    </cfRule>
  </conditionalFormatting>
  <conditionalFormatting sqref="G47:J48 O47:O48">
    <cfRule type="cellIs" dxfId="41" priority="7" stopIfTrue="1" operator="lessThan">
      <formula>0</formula>
    </cfRule>
  </conditionalFormatting>
  <conditionalFormatting sqref="M47:M48">
    <cfRule type="cellIs" dxfId="40" priority="6" stopIfTrue="1" operator="lessThan">
      <formula>0</formula>
    </cfRule>
  </conditionalFormatting>
  <conditionalFormatting sqref="K38:K39">
    <cfRule type="cellIs" dxfId="39" priority="5" stopIfTrue="1" operator="lessThan">
      <formula>0</formula>
    </cfRule>
  </conditionalFormatting>
  <conditionalFormatting sqref="K41:K43">
    <cfRule type="cellIs" dxfId="38" priority="4" stopIfTrue="1" operator="lessThan">
      <formula>0</formula>
    </cfRule>
  </conditionalFormatting>
  <conditionalFormatting sqref="K47:K48">
    <cfRule type="cellIs" dxfId="37" priority="3" stopIfTrue="1" operator="lessThan">
      <formula>0</formula>
    </cfRule>
  </conditionalFormatting>
  <conditionalFormatting sqref="K31:K34">
    <cfRule type="cellIs" dxfId="36" priority="2" stopIfTrue="1" operator="lessThan">
      <formula>0</formula>
    </cfRule>
  </conditionalFormatting>
  <conditionalFormatting sqref="O28:O29">
    <cfRule type="cellIs" dxfId="35" priority="1" stopIfTrue="1" operator="lessThan">
      <formula>0</formula>
    </cfRule>
  </conditionalFormatting>
  <pageMargins left="0.2" right="0.2" top="0.35" bottom="0.25" header="0.2" footer="0.2"/>
  <pageSetup scale="44"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7030A0"/>
    <pageSetUpPr fitToPage="1"/>
  </sheetPr>
  <dimension ref="A1:P59"/>
  <sheetViews>
    <sheetView zoomScale="80" zoomScaleNormal="80" workbookViewId="0">
      <selection activeCell="D51" sqref="D51"/>
    </sheetView>
  </sheetViews>
  <sheetFormatPr defaultColWidth="9.26953125" defaultRowHeight="15.5" x14ac:dyDescent="0.35"/>
  <cols>
    <col min="1" max="1" width="1.7265625" style="10" customWidth="1"/>
    <col min="2" max="2" width="3.54296875" style="25" customWidth="1"/>
    <col min="3" max="3" width="5.453125" style="25" customWidth="1"/>
    <col min="4" max="4" width="78" style="25" customWidth="1"/>
    <col min="5" max="5" width="24.1796875" style="11" hidden="1" customWidth="1"/>
    <col min="6" max="6" width="27.453125" style="11" hidden="1" customWidth="1"/>
    <col min="7" max="7" width="17.81640625" style="11" hidden="1" customWidth="1"/>
    <col min="8" max="8" width="25.1796875" style="11" hidden="1" customWidth="1"/>
    <col min="9" max="10" width="19.453125" style="11" hidden="1" customWidth="1"/>
    <col min="11" max="16" width="19.453125" style="11" customWidth="1"/>
    <col min="17" max="16384" width="9.26953125" style="11"/>
  </cols>
  <sheetData>
    <row r="1" spans="1:16" x14ac:dyDescent="0.35">
      <c r="B1" s="26" t="s">
        <v>139</v>
      </c>
      <c r="C1" s="24"/>
      <c r="D1" s="24"/>
    </row>
    <row r="2" spans="1:16" s="10" customFormat="1" x14ac:dyDescent="0.35">
      <c r="B2" s="40" t="s">
        <v>142</v>
      </c>
      <c r="C2" s="41"/>
      <c r="D2" s="41"/>
    </row>
    <row r="3" spans="1:16" x14ac:dyDescent="0.35">
      <c r="B3" s="26" t="s">
        <v>60</v>
      </c>
      <c r="C3" s="24"/>
      <c r="D3" s="153"/>
    </row>
    <row r="4" spans="1:16" x14ac:dyDescent="0.35">
      <c r="B4" s="24"/>
      <c r="C4" s="24"/>
      <c r="D4" s="24"/>
    </row>
    <row r="5" spans="1:16" s="9" customFormat="1" x14ac:dyDescent="0.35">
      <c r="A5" s="12"/>
      <c r="B5" s="44" t="s">
        <v>87</v>
      </c>
      <c r="C5" s="45"/>
      <c r="D5" s="45"/>
      <c r="E5" s="11"/>
      <c r="F5" s="11"/>
      <c r="G5" s="11"/>
      <c r="I5" s="11"/>
      <c r="J5" s="11"/>
      <c r="K5" s="11"/>
      <c r="L5" s="11"/>
      <c r="M5" s="11"/>
      <c r="O5" s="11"/>
      <c r="P5" s="11"/>
    </row>
    <row r="6" spans="1:16" s="9" customFormat="1" ht="15" customHeight="1" x14ac:dyDescent="0.35">
      <c r="A6" s="12"/>
      <c r="B6" s="379"/>
      <c r="C6" s="380"/>
      <c r="D6" s="194">
        <f>'Cover Page'!C7</f>
        <v>0</v>
      </c>
      <c r="E6" s="341"/>
      <c r="F6" s="341"/>
      <c r="G6" s="10"/>
      <c r="H6" s="23"/>
      <c r="K6" s="383"/>
      <c r="L6" s="383"/>
      <c r="M6" s="10"/>
      <c r="N6" s="23"/>
    </row>
    <row r="7" spans="1:16" s="9" customFormat="1" ht="15.75" customHeight="1" x14ac:dyDescent="0.35">
      <c r="A7" s="12"/>
      <c r="B7" s="44" t="s">
        <v>88</v>
      </c>
      <c r="C7" s="45"/>
      <c r="D7" s="45"/>
      <c r="E7" s="342"/>
      <c r="F7" s="342"/>
      <c r="G7" s="10"/>
      <c r="H7" s="10"/>
      <c r="K7" s="10"/>
      <c r="L7" s="10"/>
      <c r="M7" s="10"/>
      <c r="N7" s="10"/>
    </row>
    <row r="8" spans="1:16" s="9" customFormat="1" ht="15" customHeight="1" x14ac:dyDescent="0.35">
      <c r="A8" s="12"/>
      <c r="B8" s="381"/>
      <c r="C8" s="380"/>
      <c r="D8" s="195" t="str">
        <f>'Cover Page'!C8</f>
        <v>Metropolitan Life Insurance Company</v>
      </c>
      <c r="E8" s="342"/>
      <c r="F8" s="342"/>
      <c r="G8" s="10"/>
      <c r="H8" s="23"/>
      <c r="I8" s="11"/>
      <c r="J8" s="11"/>
      <c r="K8" s="383"/>
      <c r="L8" s="383"/>
      <c r="M8" s="10"/>
      <c r="N8" s="23"/>
      <c r="O8" s="11"/>
      <c r="P8" s="11"/>
    </row>
    <row r="9" spans="1:16" s="9" customFormat="1" ht="15.75" customHeight="1" x14ac:dyDescent="0.35">
      <c r="A9" s="12"/>
      <c r="B9" s="54" t="s">
        <v>90</v>
      </c>
      <c r="C9" s="45"/>
      <c r="D9" s="45"/>
      <c r="E9" s="343" t="s">
        <v>124</v>
      </c>
      <c r="F9" s="342"/>
      <c r="G9" s="12"/>
      <c r="H9" s="12"/>
      <c r="I9" s="11"/>
      <c r="J9" s="11"/>
      <c r="K9" s="14"/>
      <c r="L9" s="14"/>
      <c r="M9" s="12"/>
      <c r="N9" s="12"/>
      <c r="O9" s="11"/>
      <c r="P9" s="11"/>
    </row>
    <row r="10" spans="1:16" s="9" customFormat="1" ht="15" customHeight="1" x14ac:dyDescent="0.35">
      <c r="A10" s="12"/>
      <c r="B10" s="382"/>
      <c r="C10" s="380"/>
      <c r="D10" s="195" t="str">
        <f>'Cover Page'!C9</f>
        <v>None</v>
      </c>
      <c r="E10" s="342"/>
      <c r="F10" s="342"/>
      <c r="G10" s="12"/>
      <c r="H10" s="23"/>
      <c r="I10" s="11"/>
      <c r="J10" s="11"/>
      <c r="K10" s="383"/>
      <c r="L10" s="383"/>
      <c r="M10" s="12"/>
      <c r="N10" s="23"/>
      <c r="O10" s="11"/>
      <c r="P10" s="11"/>
    </row>
    <row r="11" spans="1:16" s="9" customFormat="1" ht="15.75" customHeight="1" x14ac:dyDescent="0.35">
      <c r="A11" s="12"/>
      <c r="B11" s="54" t="s">
        <v>85</v>
      </c>
      <c r="C11" s="45"/>
      <c r="D11" s="45"/>
      <c r="E11" s="342"/>
      <c r="F11" s="342"/>
      <c r="G11" s="12"/>
      <c r="H11" s="15"/>
      <c r="I11" s="11"/>
      <c r="J11" s="11"/>
      <c r="K11" s="14"/>
      <c r="L11" s="14"/>
      <c r="M11" s="12"/>
      <c r="N11" s="15"/>
      <c r="O11" s="11"/>
      <c r="P11" s="11"/>
    </row>
    <row r="12" spans="1:16" s="9" customFormat="1" x14ac:dyDescent="0.35">
      <c r="A12" s="12"/>
      <c r="B12" s="382"/>
      <c r="C12" s="380"/>
      <c r="D12" s="195" t="str">
        <f>'Cover Page'!C6</f>
        <v>2022</v>
      </c>
      <c r="E12" s="383"/>
      <c r="F12" s="383"/>
      <c r="G12" s="12"/>
      <c r="H12" s="23"/>
      <c r="I12" s="11"/>
      <c r="J12" s="11"/>
      <c r="K12" s="383"/>
      <c r="L12" s="383"/>
      <c r="M12" s="12"/>
      <c r="N12" s="23"/>
      <c r="O12" s="11"/>
      <c r="P12" s="11"/>
    </row>
    <row r="13" spans="1:16" s="9" customFormat="1" x14ac:dyDescent="0.35">
      <c r="A13" s="12"/>
      <c r="B13" s="25"/>
      <c r="C13" s="25"/>
      <c r="D13" s="39"/>
      <c r="G13" s="16"/>
      <c r="H13" s="16"/>
      <c r="I13" s="11"/>
      <c r="J13" s="11"/>
      <c r="M13" s="16"/>
      <c r="N13" s="16"/>
      <c r="O13" s="11"/>
      <c r="P13" s="11"/>
    </row>
    <row r="14" spans="1:16" s="25" customFormat="1" ht="16" thickBot="1" x14ac:dyDescent="0.4">
      <c r="A14" s="39"/>
      <c r="D14" s="155"/>
    </row>
    <row r="15" spans="1:16" s="25" customFormat="1" ht="16" thickBot="1" x14ac:dyDescent="0.4">
      <c r="A15" s="39"/>
      <c r="D15" s="39"/>
      <c r="E15" s="317"/>
      <c r="F15" s="318"/>
      <c r="G15" s="318" t="s">
        <v>33</v>
      </c>
      <c r="H15" s="318"/>
      <c r="I15" s="318"/>
      <c r="J15" s="318"/>
      <c r="K15" s="317"/>
      <c r="L15" s="318"/>
      <c r="M15" s="318" t="s">
        <v>33</v>
      </c>
      <c r="N15" s="318"/>
      <c r="O15" s="318"/>
      <c r="P15" s="330"/>
    </row>
    <row r="16" spans="1:16" s="25" customFormat="1" ht="16.5" customHeight="1" thickBot="1" x14ac:dyDescent="0.4">
      <c r="A16" s="39"/>
      <c r="D16" s="39"/>
      <c r="E16" s="319"/>
      <c r="F16" s="334"/>
      <c r="G16" s="336" t="s">
        <v>106</v>
      </c>
      <c r="H16" s="334"/>
      <c r="I16" s="334"/>
      <c r="J16" s="335"/>
      <c r="K16" s="320"/>
      <c r="L16" s="321"/>
      <c r="M16" s="322" t="s">
        <v>107</v>
      </c>
      <c r="N16" s="321"/>
      <c r="O16" s="321"/>
      <c r="P16" s="323"/>
    </row>
    <row r="17" spans="1:16" s="25" customFormat="1" ht="16" thickBot="1" x14ac:dyDescent="0.4">
      <c r="A17" s="39"/>
      <c r="D17" s="39"/>
      <c r="E17" s="338" t="s">
        <v>8</v>
      </c>
      <c r="F17" s="337"/>
      <c r="G17" s="338"/>
      <c r="H17" s="340" t="s">
        <v>9</v>
      </c>
      <c r="I17" s="328" t="s">
        <v>10</v>
      </c>
      <c r="J17" s="329"/>
      <c r="K17" s="338" t="s">
        <v>8</v>
      </c>
      <c r="L17" s="339"/>
      <c r="M17" s="338" t="s">
        <v>9</v>
      </c>
      <c r="N17" s="339"/>
      <c r="O17" s="328" t="s">
        <v>10</v>
      </c>
      <c r="P17" s="329"/>
    </row>
    <row r="18" spans="1:16" s="25" customFormat="1" x14ac:dyDescent="0.35">
      <c r="A18" s="39"/>
      <c r="D18" s="39"/>
      <c r="E18" s="59" t="s">
        <v>148</v>
      </c>
      <c r="F18" s="60" t="s">
        <v>148</v>
      </c>
      <c r="G18" s="59" t="s">
        <v>148</v>
      </c>
      <c r="H18" s="61" t="s">
        <v>148</v>
      </c>
      <c r="I18" s="59" t="s">
        <v>148</v>
      </c>
      <c r="J18" s="61" t="s">
        <v>148</v>
      </c>
      <c r="K18" s="59" t="s">
        <v>148</v>
      </c>
      <c r="L18" s="61" t="s">
        <v>148</v>
      </c>
      <c r="M18" s="59" t="s">
        <v>148</v>
      </c>
      <c r="N18" s="61" t="s">
        <v>148</v>
      </c>
      <c r="O18" s="59" t="s">
        <v>148</v>
      </c>
      <c r="P18" s="61" t="s">
        <v>148</v>
      </c>
    </row>
    <row r="19" spans="1:16" s="25" customFormat="1" ht="31.5" thickBot="1" x14ac:dyDescent="0.4">
      <c r="A19" s="39"/>
      <c r="B19" s="314"/>
      <c r="C19" s="311"/>
      <c r="D19" s="316" t="s">
        <v>152</v>
      </c>
      <c r="E19" s="62" t="str">
        <f>"12/31/"&amp;""&amp;'Cover Page'!C$6</f>
        <v>12/31/2022</v>
      </c>
      <c r="F19" s="63">
        <f>DATE(YEAR(E19)+0,MONTH(E19)+3,DAY(E19)+0)</f>
        <v>45016</v>
      </c>
      <c r="G19" s="62" t="str">
        <f>"12/31/"&amp;""&amp;'Cover Page'!C$6</f>
        <v>12/31/2022</v>
      </c>
      <c r="H19" s="64">
        <f>DATE(YEAR(G19)+0,MONTH(G19)+3,DAY(G19)+0)</f>
        <v>45016</v>
      </c>
      <c r="I19" s="62" t="str">
        <f>"12/31/"&amp;""&amp;'Cover Page'!C$6</f>
        <v>12/31/2022</v>
      </c>
      <c r="J19" s="64">
        <f>DATE(YEAR(I19)+0,MONTH(I19)+3,DAY(I19)+0)</f>
        <v>45016</v>
      </c>
      <c r="K19" s="62" t="str">
        <f>"12/31/"&amp;""&amp;'Cover Page'!C$6</f>
        <v>12/31/2022</v>
      </c>
      <c r="L19" s="64">
        <f>DATE(YEAR(K19)+0,MONTH(K19)+3,DAY(K19)+0)</f>
        <v>45016</v>
      </c>
      <c r="M19" s="62" t="str">
        <f>"12/31/"&amp;""&amp;'Cover Page'!C$6</f>
        <v>12/31/2022</v>
      </c>
      <c r="N19" s="64">
        <f>DATE(YEAR(M19)+0,MONTH(M19)+3,DAY(M19)+0)</f>
        <v>45016</v>
      </c>
      <c r="O19" s="62" t="str">
        <f>"12/31/"&amp;""&amp;'Cover Page'!C$6</f>
        <v>12/31/2022</v>
      </c>
      <c r="P19" s="64">
        <f>DATE(YEAR(O19)+0,MONTH(O19)+3,DAY(O19)+0)</f>
        <v>45016</v>
      </c>
    </row>
    <row r="20" spans="1:16" s="39" customFormat="1" ht="21" customHeight="1" x14ac:dyDescent="0.35">
      <c r="B20" s="312"/>
      <c r="C20" s="313"/>
      <c r="D20" s="315" t="s">
        <v>150</v>
      </c>
      <c r="E20" s="156">
        <v>1</v>
      </c>
      <c r="F20" s="157">
        <v>2</v>
      </c>
      <c r="G20" s="156">
        <v>3</v>
      </c>
      <c r="H20" s="157">
        <v>4</v>
      </c>
      <c r="I20" s="156">
        <v>5</v>
      </c>
      <c r="J20" s="157">
        <v>6</v>
      </c>
      <c r="K20" s="156">
        <v>7</v>
      </c>
      <c r="L20" s="157">
        <v>8</v>
      </c>
      <c r="M20" s="156">
        <v>9</v>
      </c>
      <c r="N20" s="157">
        <v>10</v>
      </c>
      <c r="O20" s="156">
        <v>11</v>
      </c>
      <c r="P20" s="157">
        <v>12</v>
      </c>
    </row>
    <row r="21" spans="1:16" s="25" customFormat="1" x14ac:dyDescent="0.35">
      <c r="A21" s="39"/>
      <c r="B21" s="70" t="s">
        <v>0</v>
      </c>
      <c r="C21" s="113" t="s">
        <v>64</v>
      </c>
      <c r="D21" s="158"/>
      <c r="E21" s="159"/>
      <c r="F21" s="160"/>
      <c r="G21" s="159"/>
      <c r="H21" s="161"/>
      <c r="I21" s="159"/>
      <c r="J21" s="160"/>
      <c r="K21" s="159"/>
      <c r="L21" s="160"/>
      <c r="M21" s="159"/>
      <c r="N21" s="161"/>
      <c r="O21" s="159"/>
      <c r="P21" s="160"/>
    </row>
    <row r="22" spans="1:16" s="25" customFormat="1" x14ac:dyDescent="0.35">
      <c r="A22" s="39"/>
      <c r="B22" s="78"/>
      <c r="C22" s="79">
        <v>1.1000000000000001</v>
      </c>
      <c r="D22" s="108" t="s">
        <v>15</v>
      </c>
      <c r="E22" s="162"/>
      <c r="F22" s="163"/>
      <c r="G22" s="162"/>
      <c r="H22" s="163"/>
      <c r="I22" s="162"/>
      <c r="J22" s="163"/>
      <c r="K22" s="162">
        <v>9132100.8363251351</v>
      </c>
      <c r="L22" s="410">
        <f>K22</f>
        <v>9132100.8363251351</v>
      </c>
      <c r="M22" s="413">
        <v>73013896.257377878</v>
      </c>
      <c r="N22" s="410">
        <f>M22</f>
        <v>73013896.257377878</v>
      </c>
      <c r="O22" s="413">
        <v>308881227.60159546</v>
      </c>
      <c r="P22" s="410">
        <f>O22</f>
        <v>308881227.60159546</v>
      </c>
    </row>
    <row r="23" spans="1:16" s="25" customFormat="1" x14ac:dyDescent="0.35">
      <c r="A23" s="39"/>
      <c r="B23" s="78"/>
      <c r="C23" s="79">
        <v>1.2</v>
      </c>
      <c r="D23" s="108" t="s">
        <v>16</v>
      </c>
      <c r="E23" s="162"/>
      <c r="F23" s="163"/>
      <c r="G23" s="162"/>
      <c r="H23" s="163"/>
      <c r="I23" s="162"/>
      <c r="J23" s="163"/>
      <c r="K23" s="162">
        <v>114199.80368639075</v>
      </c>
      <c r="L23" s="410">
        <f t="shared" ref="L23:P25" si="0">K23</f>
        <v>114199.80368639075</v>
      </c>
      <c r="M23" s="413">
        <v>913061.82097814337</v>
      </c>
      <c r="N23" s="410">
        <f t="shared" si="0"/>
        <v>913061.82097814337</v>
      </c>
      <c r="O23" s="413">
        <v>3862657.2556231567</v>
      </c>
      <c r="P23" s="410">
        <f t="shared" si="0"/>
        <v>3862657.2556231567</v>
      </c>
    </row>
    <row r="24" spans="1:16" s="25" customFormat="1" x14ac:dyDescent="0.35">
      <c r="A24" s="39"/>
      <c r="B24" s="78"/>
      <c r="C24" s="79">
        <v>1.3</v>
      </c>
      <c r="D24" s="108" t="s">
        <v>34</v>
      </c>
      <c r="E24" s="162"/>
      <c r="F24" s="163"/>
      <c r="G24" s="162"/>
      <c r="H24" s="163"/>
      <c r="I24" s="162"/>
      <c r="J24" s="163"/>
      <c r="K24" s="162">
        <v>96712.176344276959</v>
      </c>
      <c r="L24" s="410">
        <f t="shared" si="0"/>
        <v>96712.176344276959</v>
      </c>
      <c r="M24" s="413">
        <v>773242.97409618145</v>
      </c>
      <c r="N24" s="410">
        <f t="shared" si="0"/>
        <v>773242.97409618145</v>
      </c>
      <c r="O24" s="413">
        <v>3271161.3996219649</v>
      </c>
      <c r="P24" s="410">
        <f t="shared" si="0"/>
        <v>3271161.3996219649</v>
      </c>
    </row>
    <row r="25" spans="1:16" s="25" customFormat="1" x14ac:dyDescent="0.35">
      <c r="A25" s="39"/>
      <c r="B25" s="78"/>
      <c r="C25" s="79">
        <v>1.4</v>
      </c>
      <c r="D25" s="108" t="s">
        <v>17</v>
      </c>
      <c r="E25" s="162"/>
      <c r="F25" s="163"/>
      <c r="G25" s="162"/>
      <c r="H25" s="163"/>
      <c r="I25" s="162"/>
      <c r="J25" s="163"/>
      <c r="K25" s="162">
        <v>0</v>
      </c>
      <c r="L25" s="410">
        <f t="shared" si="0"/>
        <v>0</v>
      </c>
      <c r="M25" s="162">
        <v>0</v>
      </c>
      <c r="N25" s="410">
        <f t="shared" si="0"/>
        <v>0</v>
      </c>
      <c r="O25" s="162">
        <v>0</v>
      </c>
      <c r="P25" s="410">
        <f t="shared" si="0"/>
        <v>0</v>
      </c>
    </row>
    <row r="26" spans="1:16" s="25" customFormat="1" x14ac:dyDescent="0.35">
      <c r="A26" s="39"/>
      <c r="B26" s="164"/>
      <c r="C26" s="165"/>
      <c r="D26" s="135"/>
      <c r="E26" s="166"/>
      <c r="F26" s="167"/>
      <c r="G26" s="166"/>
      <c r="H26" s="168"/>
      <c r="I26" s="166"/>
      <c r="J26" s="167"/>
      <c r="K26" s="166"/>
      <c r="L26" s="167"/>
      <c r="M26" s="166"/>
      <c r="N26" s="168"/>
      <c r="O26" s="166"/>
      <c r="P26" s="167"/>
    </row>
    <row r="27" spans="1:16" s="25" customFormat="1" x14ac:dyDescent="0.35">
      <c r="A27" s="39"/>
      <c r="B27" s="78" t="s">
        <v>1</v>
      </c>
      <c r="C27" s="122" t="s">
        <v>65</v>
      </c>
      <c r="D27" s="169"/>
      <c r="E27" s="170"/>
      <c r="F27" s="171"/>
      <c r="G27" s="170"/>
      <c r="H27" s="172"/>
      <c r="I27" s="170"/>
      <c r="J27" s="171"/>
      <c r="K27" s="170"/>
      <c r="L27" s="171"/>
      <c r="M27" s="170"/>
      <c r="N27" s="172"/>
      <c r="O27" s="170"/>
      <c r="P27" s="171"/>
    </row>
    <row r="28" spans="1:16" s="25" customFormat="1" x14ac:dyDescent="0.35">
      <c r="A28" s="39"/>
      <c r="B28" s="78"/>
      <c r="C28" s="79">
        <v>2.1</v>
      </c>
      <c r="D28" s="108" t="s">
        <v>39</v>
      </c>
      <c r="E28" s="170"/>
      <c r="F28" s="171"/>
      <c r="G28" s="170"/>
      <c r="H28" s="172"/>
      <c r="I28" s="170"/>
      <c r="J28" s="171"/>
      <c r="K28" s="170"/>
      <c r="L28" s="171"/>
      <c r="M28" s="170"/>
      <c r="N28" s="172"/>
      <c r="O28" s="170"/>
      <c r="P28" s="171"/>
    </row>
    <row r="29" spans="1:16" s="25" customFormat="1" x14ac:dyDescent="0.35">
      <c r="A29" s="39"/>
      <c r="B29" s="78"/>
      <c r="C29" s="79"/>
      <c r="D29" s="108" t="s">
        <v>55</v>
      </c>
      <c r="E29" s="162"/>
      <c r="F29" s="173"/>
      <c r="G29" s="162"/>
      <c r="H29" s="173"/>
      <c r="I29" s="162"/>
      <c r="J29" s="173"/>
      <c r="K29" s="162">
        <v>7705690.3019942855</v>
      </c>
      <c r="L29" s="173"/>
      <c r="M29" s="409">
        <v>46494934.185528018</v>
      </c>
      <c r="N29" s="173"/>
      <c r="O29" s="409">
        <v>242466441.68660563</v>
      </c>
      <c r="P29" s="173"/>
    </row>
    <row r="30" spans="1:16" s="25" customFormat="1" ht="28.5" customHeight="1" x14ac:dyDescent="0.35">
      <c r="A30" s="39"/>
      <c r="B30" s="78"/>
      <c r="C30" s="79"/>
      <c r="D30" s="80" t="s">
        <v>54</v>
      </c>
      <c r="E30" s="174"/>
      <c r="F30" s="163"/>
      <c r="G30" s="174"/>
      <c r="H30" s="163"/>
      <c r="I30" s="174"/>
      <c r="J30" s="163"/>
      <c r="K30" s="174"/>
      <c r="L30" s="163">
        <v>8175227.959999999</v>
      </c>
      <c r="M30" s="174"/>
      <c r="N30" s="163">
        <v>46149143.139999874</v>
      </c>
      <c r="O30" s="174"/>
      <c r="P30" s="163">
        <v>240482877.64999974</v>
      </c>
    </row>
    <row r="31" spans="1:16" s="39" customFormat="1" x14ac:dyDescent="0.35">
      <c r="B31" s="96"/>
      <c r="C31" s="79">
        <v>2.2000000000000002</v>
      </c>
      <c r="D31" s="108" t="s">
        <v>35</v>
      </c>
      <c r="E31" s="170"/>
      <c r="F31" s="171"/>
      <c r="G31" s="170"/>
      <c r="H31" s="172"/>
      <c r="I31" s="170"/>
      <c r="J31" s="171"/>
      <c r="K31" s="170"/>
      <c r="L31" s="171"/>
      <c r="M31" s="170"/>
      <c r="N31" s="172"/>
      <c r="O31" s="170"/>
      <c r="P31" s="171"/>
    </row>
    <row r="32" spans="1:16" s="39" customFormat="1" ht="31" x14ac:dyDescent="0.35">
      <c r="B32" s="96"/>
      <c r="C32" s="79"/>
      <c r="D32" s="80" t="s">
        <v>51</v>
      </c>
      <c r="E32" s="162"/>
      <c r="F32" s="173"/>
      <c r="G32" s="162"/>
      <c r="H32" s="175"/>
      <c r="I32" s="162"/>
      <c r="J32" s="173"/>
      <c r="K32" s="162">
        <v>565627.23389806971</v>
      </c>
      <c r="L32" s="173"/>
      <c r="M32" s="162">
        <v>3412906.5642343168</v>
      </c>
      <c r="N32" s="175"/>
      <c r="O32" s="162">
        <v>17797967.13200479</v>
      </c>
      <c r="P32" s="173"/>
    </row>
    <row r="33" spans="1:16" s="39" customFormat="1" ht="31" x14ac:dyDescent="0.35">
      <c r="B33" s="96"/>
      <c r="C33" s="79"/>
      <c r="D33" s="80" t="s">
        <v>44</v>
      </c>
      <c r="E33" s="174"/>
      <c r="F33" s="163"/>
      <c r="G33" s="174"/>
      <c r="H33" s="176"/>
      <c r="I33" s="174"/>
      <c r="J33" s="163"/>
      <c r="K33" s="174"/>
      <c r="L33" s="163">
        <v>95386.894622283988</v>
      </c>
      <c r="M33" s="174"/>
      <c r="N33" s="176">
        <v>216635.49261871362</v>
      </c>
      <c r="O33" s="174"/>
      <c r="P33" s="163">
        <v>1129732.47426671</v>
      </c>
    </row>
    <row r="34" spans="1:16" s="25" customFormat="1" x14ac:dyDescent="0.35">
      <c r="A34" s="39"/>
      <c r="B34" s="78"/>
      <c r="C34" s="79">
        <v>2.2999999999999998</v>
      </c>
      <c r="D34" s="108" t="s">
        <v>28</v>
      </c>
      <c r="E34" s="162"/>
      <c r="F34" s="173"/>
      <c r="G34" s="162"/>
      <c r="H34" s="175"/>
      <c r="I34" s="162"/>
      <c r="J34" s="173"/>
      <c r="K34" s="162">
        <v>575797.70394681825</v>
      </c>
      <c r="L34" s="173"/>
      <c r="M34" s="162">
        <v>3474273.5952230999</v>
      </c>
      <c r="N34" s="175"/>
      <c r="O34" s="162">
        <v>18117990.074318219</v>
      </c>
      <c r="P34" s="173"/>
    </row>
    <row r="35" spans="1:16" s="39" customFormat="1" x14ac:dyDescent="0.35">
      <c r="B35" s="96"/>
      <c r="C35" s="79">
        <v>2.4</v>
      </c>
      <c r="D35" s="108" t="s">
        <v>36</v>
      </c>
      <c r="E35" s="170"/>
      <c r="F35" s="171"/>
      <c r="G35" s="170"/>
      <c r="H35" s="172"/>
      <c r="I35" s="170"/>
      <c r="J35" s="171"/>
      <c r="K35" s="170"/>
      <c r="L35" s="171"/>
      <c r="M35" s="170"/>
      <c r="N35" s="172"/>
      <c r="O35" s="170"/>
      <c r="P35" s="171"/>
    </row>
    <row r="36" spans="1:16" s="39" customFormat="1" ht="31" x14ac:dyDescent="0.35">
      <c r="B36" s="96"/>
      <c r="C36" s="79"/>
      <c r="D36" s="80" t="s">
        <v>52</v>
      </c>
      <c r="E36" s="162"/>
      <c r="F36" s="173"/>
      <c r="G36" s="162"/>
      <c r="H36" s="175"/>
      <c r="I36" s="162"/>
      <c r="J36" s="173"/>
      <c r="K36" s="162">
        <v>0</v>
      </c>
      <c r="L36" s="173"/>
      <c r="M36" s="162"/>
      <c r="N36" s="175"/>
      <c r="O36" s="162"/>
      <c r="P36" s="173"/>
    </row>
    <row r="37" spans="1:16" s="39" customFormat="1" ht="31" x14ac:dyDescent="0.35">
      <c r="B37" s="96"/>
      <c r="C37" s="79"/>
      <c r="D37" s="80" t="s">
        <v>43</v>
      </c>
      <c r="E37" s="174"/>
      <c r="F37" s="163"/>
      <c r="G37" s="174"/>
      <c r="H37" s="176"/>
      <c r="I37" s="174"/>
      <c r="J37" s="163"/>
      <c r="K37" s="174"/>
      <c r="L37" s="163"/>
      <c r="M37" s="174"/>
      <c r="N37" s="176"/>
      <c r="O37" s="174"/>
      <c r="P37" s="163"/>
    </row>
    <row r="38" spans="1:16" s="25" customFormat="1" x14ac:dyDescent="0.35">
      <c r="A38" s="39"/>
      <c r="B38" s="78"/>
      <c r="C38" s="79">
        <v>2.5</v>
      </c>
      <c r="D38" s="108" t="s">
        <v>29</v>
      </c>
      <c r="E38" s="162"/>
      <c r="F38" s="173"/>
      <c r="G38" s="162"/>
      <c r="H38" s="175"/>
      <c r="I38" s="162"/>
      <c r="J38" s="173"/>
      <c r="K38" s="162"/>
      <c r="L38" s="173"/>
      <c r="M38" s="162"/>
      <c r="N38" s="175"/>
      <c r="O38" s="162"/>
      <c r="P38" s="173"/>
    </row>
    <row r="39" spans="1:16" s="25" customFormat="1" x14ac:dyDescent="0.35">
      <c r="A39" s="39"/>
      <c r="B39" s="78"/>
      <c r="C39" s="79">
        <v>2.6</v>
      </c>
      <c r="D39" s="108" t="s">
        <v>31</v>
      </c>
      <c r="E39" s="170"/>
      <c r="F39" s="171"/>
      <c r="G39" s="170"/>
      <c r="H39" s="172"/>
      <c r="I39" s="170"/>
      <c r="J39" s="171"/>
      <c r="K39" s="170"/>
      <c r="L39" s="171"/>
      <c r="M39" s="170"/>
      <c r="N39" s="172"/>
      <c r="O39" s="170"/>
      <c r="P39" s="171"/>
    </row>
    <row r="40" spans="1:16" s="25" customFormat="1" ht="28.5" customHeight="1" x14ac:dyDescent="0.35">
      <c r="A40" s="39"/>
      <c r="B40" s="78"/>
      <c r="C40" s="79"/>
      <c r="D40" s="80" t="s">
        <v>112</v>
      </c>
      <c r="E40" s="162"/>
      <c r="F40" s="173"/>
      <c r="G40" s="162"/>
      <c r="H40" s="175"/>
      <c r="I40" s="162"/>
      <c r="J40" s="173"/>
      <c r="K40" s="162"/>
      <c r="L40" s="173"/>
      <c r="M40" s="162"/>
      <c r="N40" s="175"/>
      <c r="O40" s="162"/>
      <c r="P40" s="173"/>
    </row>
    <row r="41" spans="1:16" s="25" customFormat="1" ht="28" customHeight="1" x14ac:dyDescent="0.35">
      <c r="A41" s="39"/>
      <c r="B41" s="78"/>
      <c r="C41" s="79"/>
      <c r="D41" s="80" t="s">
        <v>113</v>
      </c>
      <c r="E41" s="174"/>
      <c r="F41" s="163"/>
      <c r="G41" s="174"/>
      <c r="H41" s="176"/>
      <c r="I41" s="174"/>
      <c r="J41" s="163"/>
      <c r="K41" s="174"/>
      <c r="L41" s="163"/>
      <c r="M41" s="174"/>
      <c r="N41" s="176"/>
      <c r="O41" s="174"/>
      <c r="P41" s="163"/>
    </row>
    <row r="42" spans="1:16" s="25" customFormat="1" x14ac:dyDescent="0.35">
      <c r="A42" s="39"/>
      <c r="B42" s="78"/>
      <c r="C42" s="79">
        <v>2.7</v>
      </c>
      <c r="D42" s="108" t="s">
        <v>37</v>
      </c>
      <c r="E42" s="170"/>
      <c r="F42" s="171"/>
      <c r="G42" s="170"/>
      <c r="H42" s="172"/>
      <c r="I42" s="170"/>
      <c r="J42" s="171"/>
      <c r="K42" s="170"/>
      <c r="L42" s="171"/>
      <c r="M42" s="170"/>
      <c r="N42" s="172"/>
      <c r="O42" s="170"/>
      <c r="P42" s="171"/>
    </row>
    <row r="43" spans="1:16" s="25" customFormat="1" x14ac:dyDescent="0.35">
      <c r="A43" s="39"/>
      <c r="B43" s="78"/>
      <c r="C43" s="79"/>
      <c r="D43" s="80" t="s">
        <v>114</v>
      </c>
      <c r="E43" s="162"/>
      <c r="F43" s="173"/>
      <c r="G43" s="162"/>
      <c r="H43" s="175"/>
      <c r="I43" s="162"/>
      <c r="J43" s="173"/>
      <c r="K43" s="162"/>
      <c r="L43" s="173"/>
      <c r="M43" s="162"/>
      <c r="N43" s="175"/>
      <c r="O43" s="162"/>
      <c r="P43" s="173"/>
    </row>
    <row r="44" spans="1:16" s="39" customFormat="1" ht="31" x14ac:dyDescent="0.35">
      <c r="B44" s="96"/>
      <c r="C44" s="79"/>
      <c r="D44" s="80" t="s">
        <v>115</v>
      </c>
      <c r="E44" s="174"/>
      <c r="F44" s="163"/>
      <c r="G44" s="174"/>
      <c r="H44" s="176"/>
      <c r="I44" s="174"/>
      <c r="J44" s="163"/>
      <c r="K44" s="174"/>
      <c r="L44" s="163"/>
      <c r="M44" s="174"/>
      <c r="N44" s="176"/>
      <c r="O44" s="174"/>
      <c r="P44" s="163"/>
    </row>
    <row r="45" spans="1:16" s="25" customFormat="1" x14ac:dyDescent="0.35">
      <c r="A45" s="39"/>
      <c r="B45" s="78"/>
      <c r="C45" s="177" t="s">
        <v>116</v>
      </c>
      <c r="D45" s="108" t="s">
        <v>30</v>
      </c>
      <c r="E45" s="162"/>
      <c r="F45" s="178"/>
      <c r="G45" s="162"/>
      <c r="H45" s="179"/>
      <c r="I45" s="162"/>
      <c r="J45" s="178"/>
      <c r="K45" s="162"/>
      <c r="L45" s="178"/>
      <c r="M45" s="162"/>
      <c r="N45" s="179"/>
      <c r="O45" s="162"/>
      <c r="P45" s="178"/>
    </row>
    <row r="46" spans="1:16" s="25" customFormat="1" x14ac:dyDescent="0.35">
      <c r="A46" s="39"/>
      <c r="B46" s="78"/>
      <c r="C46" s="79">
        <v>2.9</v>
      </c>
      <c r="D46" s="108" t="s">
        <v>100</v>
      </c>
      <c r="E46" s="170"/>
      <c r="F46" s="180"/>
      <c r="G46" s="170"/>
      <c r="H46" s="181"/>
      <c r="I46" s="170"/>
      <c r="J46" s="180"/>
      <c r="K46" s="170"/>
      <c r="L46" s="180"/>
      <c r="M46" s="170"/>
      <c r="N46" s="181"/>
      <c r="O46" s="170"/>
      <c r="P46" s="180"/>
    </row>
    <row r="47" spans="1:16" s="25" customFormat="1" x14ac:dyDescent="0.35">
      <c r="A47" s="39"/>
      <c r="B47" s="78"/>
      <c r="C47" s="79"/>
      <c r="D47" s="80" t="s">
        <v>117</v>
      </c>
      <c r="E47" s="162"/>
      <c r="F47" s="182"/>
      <c r="G47" s="162"/>
      <c r="H47" s="183"/>
      <c r="I47" s="162"/>
      <c r="J47" s="182"/>
      <c r="K47" s="162"/>
      <c r="L47" s="182"/>
      <c r="M47" s="162"/>
      <c r="N47" s="183"/>
      <c r="O47" s="162"/>
      <c r="P47" s="182"/>
    </row>
    <row r="48" spans="1:16" s="25" customFormat="1" x14ac:dyDescent="0.35">
      <c r="A48" s="39"/>
      <c r="B48" s="78"/>
      <c r="C48" s="79"/>
      <c r="D48" s="108" t="s">
        <v>118</v>
      </c>
      <c r="E48" s="162"/>
      <c r="F48" s="182"/>
      <c r="G48" s="162"/>
      <c r="H48" s="183"/>
      <c r="I48" s="162"/>
      <c r="J48" s="182"/>
      <c r="K48" s="162"/>
      <c r="L48" s="182"/>
      <c r="M48" s="162"/>
      <c r="N48" s="183"/>
      <c r="O48" s="162"/>
      <c r="P48" s="182"/>
    </row>
    <row r="49" spans="1:16" s="25" customFormat="1" x14ac:dyDescent="0.35">
      <c r="A49" s="39"/>
      <c r="B49" s="78"/>
      <c r="C49" s="79"/>
      <c r="D49" s="108" t="s">
        <v>119</v>
      </c>
      <c r="E49" s="162"/>
      <c r="F49" s="178"/>
      <c r="G49" s="162"/>
      <c r="H49" s="179"/>
      <c r="I49" s="162"/>
      <c r="J49" s="178"/>
      <c r="K49" s="162"/>
      <c r="L49" s="178"/>
      <c r="M49" s="162"/>
      <c r="N49" s="179"/>
      <c r="O49" s="162"/>
      <c r="P49" s="178"/>
    </row>
    <row r="50" spans="1:16" s="39" customFormat="1" x14ac:dyDescent="0.35">
      <c r="B50" s="96"/>
      <c r="C50" s="184" t="s">
        <v>14</v>
      </c>
      <c r="D50" s="108" t="s">
        <v>26</v>
      </c>
      <c r="E50" s="162"/>
      <c r="F50" s="163"/>
      <c r="G50" s="162"/>
      <c r="H50" s="176"/>
      <c r="I50" s="162"/>
      <c r="J50" s="163"/>
      <c r="K50" s="162"/>
      <c r="L50" s="163"/>
      <c r="M50" s="162"/>
      <c r="N50" s="176"/>
      <c r="O50" s="162"/>
      <c r="P50" s="163"/>
    </row>
    <row r="51" spans="1:16" s="39" customFormat="1" x14ac:dyDescent="0.35">
      <c r="A51" s="185"/>
      <c r="B51" s="96"/>
      <c r="C51" s="184" t="s">
        <v>120</v>
      </c>
      <c r="D51" s="80" t="s">
        <v>49</v>
      </c>
      <c r="E51" s="186">
        <f>E29+E32-E34+E36-E38+E40+E43-E45+E47+E48-E49+E50</f>
        <v>0</v>
      </c>
      <c r="F51" s="187">
        <f>F30+F33+F37+F41+F44+F47+F48+F50</f>
        <v>0</v>
      </c>
      <c r="G51" s="186">
        <f>G29+G32-G34+G36-G38+G40+G43-G45+G47+G48-G49+G50</f>
        <v>0</v>
      </c>
      <c r="H51" s="187">
        <f>H30+H33+H37+H41+H44+H47+H48+H50</f>
        <v>0</v>
      </c>
      <c r="I51" s="186">
        <f>I29+I32-I34+I36-I38+I40+I43-I45+I47+I48-I49+I50</f>
        <v>0</v>
      </c>
      <c r="J51" s="187">
        <f>J30+J33+J37+J41+J44+J47+J48+J50</f>
        <v>0</v>
      </c>
      <c r="K51" s="186">
        <f>K29+K32-K34+K36-K38+K40+K43-K45+K47+K48-K49+K50</f>
        <v>7695519.8319455367</v>
      </c>
      <c r="L51" s="187">
        <f>L30+L33+L37+L41+L44+L47+L48+L50</f>
        <v>8270614.854622283</v>
      </c>
      <c r="M51" s="186">
        <f>M29+M32-M34+M36-M38+M40+M43-M45+M47+M48-M49+M50</f>
        <v>46433567.154539235</v>
      </c>
      <c r="N51" s="187">
        <f>N30+N33+N37+N41+N44+N47+N48+N50</f>
        <v>46365778.632618591</v>
      </c>
      <c r="O51" s="186">
        <f>O29+O32-O34+O36-O38+O40+O43-O45+O47+O48-O49+O50</f>
        <v>242146418.7442922</v>
      </c>
      <c r="P51" s="187">
        <f>P30+P33+P37+P41+P44+P47+P48+P50</f>
        <v>241612610.12426645</v>
      </c>
    </row>
    <row r="52" spans="1:16" s="25" customFormat="1" ht="16" thickBot="1" x14ac:dyDescent="0.4">
      <c r="A52" s="39"/>
      <c r="B52" s="164"/>
      <c r="C52" s="134"/>
      <c r="D52" s="188"/>
      <c r="E52" s="189"/>
      <c r="F52" s="190"/>
      <c r="G52" s="189"/>
      <c r="H52" s="191"/>
      <c r="I52" s="189"/>
      <c r="J52" s="190"/>
      <c r="K52" s="189"/>
      <c r="L52" s="190"/>
      <c r="M52" s="189"/>
      <c r="N52" s="191"/>
      <c r="O52" s="189"/>
      <c r="P52" s="190"/>
    </row>
    <row r="53" spans="1:16" s="25" customFormat="1" x14ac:dyDescent="0.35">
      <c r="A53" s="39"/>
      <c r="B53" s="24"/>
      <c r="C53" s="24"/>
      <c r="D53" s="24"/>
    </row>
    <row r="54" spans="1:16" s="25" customFormat="1" x14ac:dyDescent="0.35">
      <c r="A54" s="39"/>
      <c r="B54" s="149"/>
      <c r="C54" s="149" t="s">
        <v>61</v>
      </c>
      <c r="D54" s="149"/>
    </row>
    <row r="55" spans="1:16" s="25" customFormat="1" ht="13.15" customHeight="1" x14ac:dyDescent="0.35">
      <c r="A55" s="39"/>
      <c r="B55" s="149"/>
      <c r="C55" s="149"/>
      <c r="D55" s="192" t="s">
        <v>138</v>
      </c>
    </row>
    <row r="56" spans="1:16" s="25" customFormat="1" x14ac:dyDescent="0.35">
      <c r="A56" s="39"/>
      <c r="B56" s="149"/>
      <c r="C56" s="149"/>
      <c r="D56" s="149" t="s">
        <v>71</v>
      </c>
    </row>
    <row r="57" spans="1:16" s="25" customFormat="1" ht="13.15" customHeight="1" x14ac:dyDescent="0.35">
      <c r="A57" s="39"/>
      <c r="B57" s="149"/>
      <c r="C57" s="149"/>
      <c r="D57" s="149" t="s">
        <v>66</v>
      </c>
      <c r="E57" s="193"/>
    </row>
    <row r="58" spans="1:16" s="25" customFormat="1" ht="13.15" customHeight="1" x14ac:dyDescent="0.35">
      <c r="A58" s="39"/>
      <c r="B58" s="24"/>
      <c r="C58" s="150"/>
      <c r="D58" s="192" t="s">
        <v>101</v>
      </c>
    </row>
    <row r="59" spans="1:16" s="25" customFormat="1" ht="13.15" customHeight="1" x14ac:dyDescent="0.35">
      <c r="A59" s="39"/>
      <c r="C59" s="152"/>
      <c r="D59" s="152"/>
    </row>
  </sheetData>
  <sheetProtection algorithmName="SHA-512" hashValue="nJaIvWndslM8WbzlgdCjlYBw60JaBcA/6DHKklKwCn8w7X9NBuKSEI8yJbH9R9FkFJCb8fvio0+KoPuhMj8xsg==" saltValue="SLDCezwWCe95qKHFEAGNHg==" spinCount="100000" sheet="1" formatCells="0" formatColumns="0" formatRows="0"/>
  <dataConsolidate/>
  <conditionalFormatting sqref="I49 I45 G45 G49 E45 E49 E40 G40 I40 E29 I38 G38 E38 E34 G34 I34 F41 F30 H41 J41 E32 G32 I32 E36 G36 I36 F33 H33 J33 F37 H37 J37 F44 H44 J44 E22:E25 E47:P48 E43:P43 E50:P50">
    <cfRule type="cellIs" dxfId="34" priority="94" stopIfTrue="1" operator="lessThan">
      <formula>0</formula>
    </cfRule>
  </conditionalFormatting>
  <conditionalFormatting sqref="O49 O45 M45 M49 K45 K49 K40 M40 O40 O38 M38 K38 M34 O34 L41 N41 P41 K32 M32 O32 K36 M36 O36 N33 P33 L37 N37 P37 L44 N44 P44 K34">
    <cfRule type="cellIs" dxfId="33" priority="18" stopIfTrue="1" operator="lessThan">
      <formula>0</formula>
    </cfRule>
  </conditionalFormatting>
  <conditionalFormatting sqref="G22:G25">
    <cfRule type="cellIs" dxfId="32" priority="15" stopIfTrue="1" operator="lessThan">
      <formula>0</formula>
    </cfRule>
  </conditionalFormatting>
  <conditionalFormatting sqref="I22:I25">
    <cfRule type="cellIs" dxfId="31" priority="14" stopIfTrue="1" operator="lessThan">
      <formula>0</formula>
    </cfRule>
  </conditionalFormatting>
  <conditionalFormatting sqref="K22:K25">
    <cfRule type="cellIs" dxfId="30" priority="13" stopIfTrue="1" operator="lessThan">
      <formula>0</formula>
    </cfRule>
  </conditionalFormatting>
  <conditionalFormatting sqref="M25">
    <cfRule type="cellIs" dxfId="29" priority="12" stopIfTrue="1" operator="lessThan">
      <formula>0</formula>
    </cfRule>
  </conditionalFormatting>
  <conditionalFormatting sqref="O25">
    <cfRule type="cellIs" dxfId="28" priority="11" stopIfTrue="1" operator="lessThan">
      <formula>0</formula>
    </cfRule>
  </conditionalFormatting>
  <conditionalFormatting sqref="G29 H30">
    <cfRule type="cellIs" dxfId="27" priority="10" stopIfTrue="1" operator="lessThan">
      <formula>0</formula>
    </cfRule>
  </conditionalFormatting>
  <conditionalFormatting sqref="I29 J30">
    <cfRule type="cellIs" dxfId="26" priority="9" stopIfTrue="1" operator="lessThan">
      <formula>0</formula>
    </cfRule>
  </conditionalFormatting>
  <conditionalFormatting sqref="K29 L30">
    <cfRule type="cellIs" dxfId="25" priority="8" stopIfTrue="1" operator="lessThan">
      <formula>0</formula>
    </cfRule>
  </conditionalFormatting>
  <conditionalFormatting sqref="N30">
    <cfRule type="cellIs" dxfId="24" priority="7" stopIfTrue="1" operator="lessThan">
      <formula>0</formula>
    </cfRule>
  </conditionalFormatting>
  <conditionalFormatting sqref="P30">
    <cfRule type="cellIs" dxfId="23" priority="6" stopIfTrue="1" operator="lessThan">
      <formula>0</formula>
    </cfRule>
  </conditionalFormatting>
  <conditionalFormatting sqref="M29">
    <cfRule type="cellIs" dxfId="22" priority="5" stopIfTrue="1" operator="lessThan">
      <formula>0</formula>
    </cfRule>
  </conditionalFormatting>
  <conditionalFormatting sqref="O29">
    <cfRule type="cellIs" dxfId="21" priority="4" stopIfTrue="1" operator="lessThan">
      <formula>0</formula>
    </cfRule>
  </conditionalFormatting>
  <conditionalFormatting sqref="L33">
    <cfRule type="cellIs" dxfId="20" priority="3" stopIfTrue="1" operator="lessThan">
      <formula>0</formula>
    </cfRule>
  </conditionalFormatting>
  <conditionalFormatting sqref="M22:M24">
    <cfRule type="cellIs" dxfId="19" priority="2" stopIfTrue="1" operator="lessThan">
      <formula>0</formula>
    </cfRule>
  </conditionalFormatting>
  <conditionalFormatting sqref="O22:O24">
    <cfRule type="cellIs" dxfId="18" priority="1" stopIfTrue="1" operator="lessThan">
      <formula>0</formula>
    </cfRule>
  </conditionalFormatting>
  <pageMargins left="0.2" right="0.2" top="0.35" bottom="0.25" header="0.2" footer="0.2"/>
  <pageSetup scale="43"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pageSetUpPr fitToPage="1"/>
  </sheetPr>
  <dimension ref="A1:E87"/>
  <sheetViews>
    <sheetView zoomScale="90" zoomScaleNormal="90" workbookViewId="0">
      <selection activeCell="F28" sqref="F28"/>
    </sheetView>
  </sheetViews>
  <sheetFormatPr defaultRowHeight="15.5" x14ac:dyDescent="0.35"/>
  <cols>
    <col min="1" max="1" width="1.81640625" style="2" customWidth="1"/>
    <col min="2" max="2" width="69.81640625" style="196" customWidth="1"/>
    <col min="3" max="3" width="18.54296875" customWidth="1"/>
    <col min="4" max="4" width="67.81640625" customWidth="1"/>
  </cols>
  <sheetData>
    <row r="1" spans="2:5" s="2" customFormat="1" x14ac:dyDescent="0.35">
      <c r="B1" s="26" t="s">
        <v>139</v>
      </c>
    </row>
    <row r="2" spans="2:5" s="5" customFormat="1" x14ac:dyDescent="0.35">
      <c r="B2" s="40" t="s">
        <v>143</v>
      </c>
    </row>
    <row r="3" spans="2:5" s="2" customFormat="1" x14ac:dyDescent="0.35">
      <c r="B3" s="26" t="s">
        <v>99</v>
      </c>
    </row>
    <row r="4" spans="2:5" s="2" customFormat="1" x14ac:dyDescent="0.35">
      <c r="B4" s="24"/>
    </row>
    <row r="5" spans="2:5" s="2" customFormat="1" x14ac:dyDescent="0.35">
      <c r="B5" s="44" t="s">
        <v>87</v>
      </c>
    </row>
    <row r="6" spans="2:5" s="2" customFormat="1" ht="18.75" customHeight="1" x14ac:dyDescent="0.35">
      <c r="B6" s="194">
        <f>'Cover Page'!C7</f>
        <v>0</v>
      </c>
      <c r="D6" s="344" t="s">
        <v>125</v>
      </c>
    </row>
    <row r="7" spans="2:5" s="2" customFormat="1" ht="15.75" customHeight="1" x14ac:dyDescent="0.35">
      <c r="B7" s="44" t="s">
        <v>88</v>
      </c>
    </row>
    <row r="8" spans="2:5" s="2" customFormat="1" ht="15" customHeight="1" x14ac:dyDescent="0.35">
      <c r="B8" s="195" t="str">
        <f>'Cover Page'!C8</f>
        <v>Metropolitan Life Insurance Company</v>
      </c>
    </row>
    <row r="9" spans="2:5" s="2" customFormat="1" ht="15.75" customHeight="1" x14ac:dyDescent="0.35">
      <c r="B9" s="54" t="s">
        <v>90</v>
      </c>
    </row>
    <row r="10" spans="2:5" s="2" customFormat="1" ht="15" customHeight="1" x14ac:dyDescent="0.35">
      <c r="B10" s="195" t="str">
        <f>'Cover Page'!C9</f>
        <v>None</v>
      </c>
    </row>
    <row r="11" spans="2:5" s="2" customFormat="1" x14ac:dyDescent="0.35">
      <c r="B11" s="54" t="s">
        <v>85</v>
      </c>
    </row>
    <row r="12" spans="2:5" s="2" customFormat="1" x14ac:dyDescent="0.35">
      <c r="B12" s="195" t="str">
        <f>'Cover Page'!C6</f>
        <v>2022</v>
      </c>
    </row>
    <row r="13" spans="2:5" s="2" customFormat="1" x14ac:dyDescent="0.35">
      <c r="B13" s="196"/>
    </row>
    <row r="14" spans="2:5" s="2" customFormat="1" ht="16" thickBot="1" x14ac:dyDescent="0.4">
      <c r="B14" s="196"/>
    </row>
    <row r="15" spans="2:5" s="196" customFormat="1" ht="16" thickBot="1" x14ac:dyDescent="0.4">
      <c r="B15" s="197" t="s">
        <v>74</v>
      </c>
      <c r="C15" s="204" t="s">
        <v>75</v>
      </c>
      <c r="D15" s="393" t="s">
        <v>76</v>
      </c>
      <c r="E15" s="205"/>
    </row>
    <row r="16" spans="2:5" s="207" customFormat="1" ht="16" thickBot="1" x14ac:dyDescent="0.4">
      <c r="B16" s="198">
        <v>1</v>
      </c>
      <c r="C16" s="206">
        <v>2</v>
      </c>
      <c r="D16" s="390">
        <v>3</v>
      </c>
    </row>
    <row r="17" spans="2:5" s="196" customFormat="1" x14ac:dyDescent="0.35">
      <c r="B17" s="199" t="s">
        <v>77</v>
      </c>
      <c r="C17" s="208"/>
      <c r="D17" s="346"/>
      <c r="E17" s="205"/>
    </row>
    <row r="18" spans="2:5" s="196" customFormat="1" ht="40.5" customHeight="1" x14ac:dyDescent="0.35">
      <c r="B18" s="402" t="s">
        <v>163</v>
      </c>
      <c r="C18" s="209"/>
      <c r="D18" s="404" t="s">
        <v>197</v>
      </c>
      <c r="E18" s="205"/>
    </row>
    <row r="19" spans="2:5" s="196" customFormat="1" ht="39" customHeight="1" x14ac:dyDescent="0.35">
      <c r="B19" s="402" t="s">
        <v>164</v>
      </c>
      <c r="C19" s="209"/>
      <c r="D19" s="403" t="s">
        <v>200</v>
      </c>
      <c r="E19" s="205"/>
    </row>
    <row r="20" spans="2:5" s="196" customFormat="1" ht="35.25" customHeight="1" x14ac:dyDescent="0.35">
      <c r="B20" s="402" t="s">
        <v>165</v>
      </c>
      <c r="C20" s="209"/>
      <c r="D20" s="403" t="s">
        <v>166</v>
      </c>
      <c r="E20" s="205"/>
    </row>
    <row r="21" spans="2:5" s="196" customFormat="1" ht="35.25" customHeight="1" x14ac:dyDescent="0.35">
      <c r="B21" s="200"/>
      <c r="C21" s="209"/>
      <c r="D21" s="347"/>
      <c r="E21" s="205"/>
    </row>
    <row r="22" spans="2:5" s="196" customFormat="1" ht="35.25" customHeight="1" x14ac:dyDescent="0.35">
      <c r="B22" s="200"/>
      <c r="C22" s="209"/>
      <c r="D22" s="347"/>
      <c r="E22" s="205"/>
    </row>
    <row r="23" spans="2:5" s="196" customFormat="1" ht="35.25" customHeight="1" thickBot="1" x14ac:dyDescent="0.4">
      <c r="B23" s="200"/>
      <c r="C23" s="209"/>
      <c r="D23" s="347"/>
      <c r="E23" s="205"/>
    </row>
    <row r="24" spans="2:5" s="196" customFormat="1" x14ac:dyDescent="0.35">
      <c r="B24" s="199" t="s">
        <v>78</v>
      </c>
      <c r="C24" s="208"/>
      <c r="D24" s="346"/>
      <c r="E24" s="205"/>
    </row>
    <row r="25" spans="2:5" s="196" customFormat="1" x14ac:dyDescent="0.35">
      <c r="B25" s="201" t="s">
        <v>79</v>
      </c>
      <c r="C25" s="210"/>
      <c r="D25" s="345"/>
      <c r="E25" s="205"/>
    </row>
    <row r="26" spans="2:5" s="196" customFormat="1" ht="47.25" customHeight="1" x14ac:dyDescent="0.35">
      <c r="B26" s="405" t="s">
        <v>167</v>
      </c>
      <c r="C26" s="209"/>
      <c r="D26" s="403" t="s">
        <v>193</v>
      </c>
      <c r="E26" s="205"/>
    </row>
    <row r="27" spans="2:5" s="196" customFormat="1" ht="42" customHeight="1" x14ac:dyDescent="0.35">
      <c r="B27" s="405" t="s">
        <v>168</v>
      </c>
      <c r="C27" s="209"/>
      <c r="D27" s="403" t="s">
        <v>201</v>
      </c>
      <c r="E27" s="205"/>
    </row>
    <row r="28" spans="2:5" s="196" customFormat="1" ht="73.5" customHeight="1" x14ac:dyDescent="0.35">
      <c r="B28" s="405" t="s">
        <v>170</v>
      </c>
      <c r="C28" s="209"/>
      <c r="D28" s="403" t="s">
        <v>194</v>
      </c>
      <c r="E28" s="205"/>
    </row>
    <row r="29" spans="2:5" s="196" customFormat="1" ht="35.25" customHeight="1" x14ac:dyDescent="0.35">
      <c r="B29" s="405" t="s">
        <v>169</v>
      </c>
      <c r="C29" s="211"/>
      <c r="D29" s="403" t="s">
        <v>172</v>
      </c>
      <c r="E29" s="205"/>
    </row>
    <row r="30" spans="2:5" s="196" customFormat="1" ht="35.25" customHeight="1" x14ac:dyDescent="0.35">
      <c r="B30" s="406" t="s">
        <v>171</v>
      </c>
      <c r="C30" s="211"/>
      <c r="D30" s="403" t="s">
        <v>173</v>
      </c>
      <c r="E30" s="205"/>
    </row>
    <row r="31" spans="2:5" s="196" customFormat="1" ht="35.25" customHeight="1" x14ac:dyDescent="0.35">
      <c r="B31" s="200"/>
      <c r="C31" s="212"/>
      <c r="D31" s="347"/>
      <c r="E31" s="205"/>
    </row>
    <row r="32" spans="2:5" s="196" customFormat="1" x14ac:dyDescent="0.35">
      <c r="B32" s="202" t="s">
        <v>80</v>
      </c>
      <c r="C32" s="213"/>
      <c r="D32" s="345"/>
      <c r="E32" s="205"/>
    </row>
    <row r="33" spans="2:5" s="196" customFormat="1" ht="35.25" customHeight="1" x14ac:dyDescent="0.35">
      <c r="B33" s="402" t="s">
        <v>174</v>
      </c>
      <c r="C33" s="209"/>
      <c r="D33" s="403" t="s">
        <v>177</v>
      </c>
      <c r="E33" s="205"/>
    </row>
    <row r="34" spans="2:5" s="196" customFormat="1" ht="35.25" customHeight="1" x14ac:dyDescent="0.35">
      <c r="B34" s="402" t="s">
        <v>175</v>
      </c>
      <c r="C34" s="209"/>
      <c r="D34" s="403" t="s">
        <v>178</v>
      </c>
      <c r="E34" s="205"/>
    </row>
    <row r="35" spans="2:5" s="196" customFormat="1" ht="35.25" customHeight="1" x14ac:dyDescent="0.35">
      <c r="B35" s="402" t="s">
        <v>176</v>
      </c>
      <c r="C35" s="209"/>
      <c r="D35" s="403" t="s">
        <v>179</v>
      </c>
      <c r="E35" s="205"/>
    </row>
    <row r="36" spans="2:5" s="196" customFormat="1" ht="35.25" customHeight="1" x14ac:dyDescent="0.35">
      <c r="B36" s="200"/>
      <c r="C36" s="211"/>
      <c r="D36" s="347"/>
      <c r="E36" s="205"/>
    </row>
    <row r="37" spans="2:5" s="196" customFormat="1" ht="35.25" customHeight="1" x14ac:dyDescent="0.35">
      <c r="B37" s="200"/>
      <c r="C37" s="211"/>
      <c r="D37" s="347"/>
      <c r="E37" s="205"/>
    </row>
    <row r="38" spans="2:5" s="196" customFormat="1" ht="35.25" customHeight="1" x14ac:dyDescent="0.35">
      <c r="B38" s="200"/>
      <c r="C38" s="212"/>
      <c r="D38" s="347"/>
      <c r="E38" s="205"/>
    </row>
    <row r="39" spans="2:5" s="196" customFormat="1" x14ac:dyDescent="0.35">
      <c r="B39" s="202" t="s">
        <v>81</v>
      </c>
      <c r="C39" s="213"/>
      <c r="D39" s="345"/>
      <c r="E39" s="205"/>
    </row>
    <row r="40" spans="2:5" s="196" customFormat="1" ht="35.25" customHeight="1" x14ac:dyDescent="0.35">
      <c r="B40" s="402" t="s">
        <v>181</v>
      </c>
      <c r="C40" s="209"/>
      <c r="D40" s="403" t="s">
        <v>180</v>
      </c>
      <c r="E40" s="205"/>
    </row>
    <row r="41" spans="2:5" s="196" customFormat="1" ht="35.25" customHeight="1" x14ac:dyDescent="0.35">
      <c r="B41" s="200"/>
      <c r="C41" s="209"/>
      <c r="D41" s="347"/>
      <c r="E41" s="205"/>
    </row>
    <row r="42" spans="2:5" s="196" customFormat="1" ht="35.25" customHeight="1" x14ac:dyDescent="0.35">
      <c r="B42" s="200"/>
      <c r="C42" s="209"/>
      <c r="D42" s="347"/>
      <c r="E42" s="205"/>
    </row>
    <row r="43" spans="2:5" s="196" customFormat="1" ht="35.25" customHeight="1" x14ac:dyDescent="0.35">
      <c r="B43" s="200"/>
      <c r="C43" s="211"/>
      <c r="D43" s="347"/>
      <c r="E43" s="205"/>
    </row>
    <row r="44" spans="2:5" s="196" customFormat="1" ht="35.25" customHeight="1" x14ac:dyDescent="0.35">
      <c r="B44" s="200"/>
      <c r="C44" s="211"/>
      <c r="D44" s="347"/>
      <c r="E44" s="205"/>
    </row>
    <row r="45" spans="2:5" s="196" customFormat="1" ht="35.25" customHeight="1" x14ac:dyDescent="0.35">
      <c r="B45" s="200"/>
      <c r="C45" s="212"/>
      <c r="D45" s="347"/>
      <c r="E45" s="205"/>
    </row>
    <row r="46" spans="2:5" s="196" customFormat="1" x14ac:dyDescent="0.35">
      <c r="B46" s="202" t="s">
        <v>82</v>
      </c>
      <c r="C46" s="213"/>
      <c r="D46" s="345"/>
      <c r="E46" s="205"/>
    </row>
    <row r="47" spans="2:5" s="196" customFormat="1" ht="89.25" customHeight="1" x14ac:dyDescent="0.35">
      <c r="B47" s="402" t="s">
        <v>182</v>
      </c>
      <c r="C47" s="209"/>
      <c r="D47" s="403" t="s">
        <v>198</v>
      </c>
      <c r="E47" s="205"/>
    </row>
    <row r="48" spans="2:5" s="196" customFormat="1" ht="35.25" customHeight="1" x14ac:dyDescent="0.35">
      <c r="B48" s="200"/>
      <c r="C48" s="209"/>
      <c r="D48" s="347"/>
      <c r="E48" s="205"/>
    </row>
    <row r="49" spans="2:5" s="196" customFormat="1" ht="35.25" customHeight="1" x14ac:dyDescent="0.35">
      <c r="B49" s="200"/>
      <c r="C49" s="209"/>
      <c r="D49" s="347"/>
      <c r="E49" s="205"/>
    </row>
    <row r="50" spans="2:5" s="196" customFormat="1" ht="35.25" customHeight="1" x14ac:dyDescent="0.35">
      <c r="B50" s="200"/>
      <c r="C50" s="211"/>
      <c r="D50" s="347"/>
      <c r="E50" s="205"/>
    </row>
    <row r="51" spans="2:5" s="196" customFormat="1" ht="35.25" customHeight="1" x14ac:dyDescent="0.35">
      <c r="B51" s="200"/>
      <c r="C51" s="211"/>
      <c r="D51" s="347"/>
      <c r="E51" s="205"/>
    </row>
    <row r="52" spans="2:5" s="196" customFormat="1" ht="35.25" customHeight="1" thickBot="1" x14ac:dyDescent="0.4">
      <c r="B52" s="200"/>
      <c r="C52" s="212"/>
      <c r="D52" s="347"/>
      <c r="E52" s="205"/>
    </row>
    <row r="53" spans="2:5" s="196" customFormat="1" x14ac:dyDescent="0.35">
      <c r="B53" s="199" t="s">
        <v>108</v>
      </c>
      <c r="C53" s="208"/>
      <c r="D53" s="346"/>
      <c r="E53" s="205"/>
    </row>
    <row r="54" spans="2:5" s="196" customFormat="1" x14ac:dyDescent="0.35">
      <c r="B54" s="203" t="s">
        <v>109</v>
      </c>
      <c r="C54" s="210"/>
      <c r="D54" s="345"/>
      <c r="E54" s="205"/>
    </row>
    <row r="55" spans="2:5" s="216" customFormat="1" ht="35.25" customHeight="1" x14ac:dyDescent="0.35">
      <c r="B55" s="402" t="s">
        <v>183</v>
      </c>
      <c r="C55" s="214"/>
      <c r="D55" s="403" t="s">
        <v>184</v>
      </c>
      <c r="E55" s="215"/>
    </row>
    <row r="56" spans="2:5" s="216" customFormat="1" ht="35.25" customHeight="1" x14ac:dyDescent="0.35">
      <c r="B56" s="200"/>
      <c r="C56" s="211"/>
      <c r="D56" s="347"/>
      <c r="E56" s="215"/>
    </row>
    <row r="57" spans="2:5" s="216" customFormat="1" ht="35.25" customHeight="1" x14ac:dyDescent="0.35">
      <c r="B57" s="200"/>
      <c r="C57" s="211"/>
      <c r="D57" s="347"/>
      <c r="E57" s="215"/>
    </row>
    <row r="58" spans="2:5" s="216" customFormat="1" ht="35.25" customHeight="1" x14ac:dyDescent="0.35">
      <c r="B58" s="200"/>
      <c r="C58" s="211"/>
      <c r="D58" s="347"/>
      <c r="E58" s="215"/>
    </row>
    <row r="59" spans="2:5" s="216" customFormat="1" ht="35.25" customHeight="1" x14ac:dyDescent="0.35">
      <c r="B59" s="200"/>
      <c r="C59" s="211"/>
      <c r="D59" s="347"/>
      <c r="E59" s="215"/>
    </row>
    <row r="60" spans="2:5" s="216" customFormat="1" ht="35.25" customHeight="1" x14ac:dyDescent="0.35">
      <c r="B60" s="200"/>
      <c r="C60" s="217"/>
      <c r="D60" s="347"/>
      <c r="E60" s="215"/>
    </row>
    <row r="61" spans="2:5" s="196" customFormat="1" x14ac:dyDescent="0.35">
      <c r="B61" s="203" t="s">
        <v>110</v>
      </c>
      <c r="C61" s="210"/>
      <c r="D61" s="345"/>
      <c r="E61" s="205"/>
    </row>
    <row r="62" spans="2:5" s="216" customFormat="1" ht="42" customHeight="1" x14ac:dyDescent="0.35">
      <c r="B62" s="402" t="s">
        <v>185</v>
      </c>
      <c r="C62" s="214"/>
      <c r="D62" s="403" t="s">
        <v>195</v>
      </c>
      <c r="E62" s="215"/>
    </row>
    <row r="63" spans="2:5" s="216" customFormat="1" ht="35.25" customHeight="1" x14ac:dyDescent="0.35">
      <c r="B63" s="200"/>
      <c r="C63" s="209"/>
      <c r="D63" s="347"/>
      <c r="E63" s="215"/>
    </row>
    <row r="64" spans="2:5" s="216" customFormat="1" ht="35.25" customHeight="1" x14ac:dyDescent="0.35">
      <c r="B64" s="200"/>
      <c r="C64" s="211"/>
      <c r="D64" s="347"/>
      <c r="E64" s="215"/>
    </row>
    <row r="65" spans="2:5" s="216" customFormat="1" ht="35.25" customHeight="1" x14ac:dyDescent="0.35">
      <c r="B65" s="200"/>
      <c r="C65" s="211"/>
      <c r="D65" s="347"/>
      <c r="E65" s="215"/>
    </row>
    <row r="66" spans="2:5" s="216" customFormat="1" ht="35.25" customHeight="1" x14ac:dyDescent="0.35">
      <c r="B66" s="200"/>
      <c r="C66" s="211"/>
      <c r="D66" s="347"/>
      <c r="E66" s="215"/>
    </row>
    <row r="67" spans="2:5" s="216" customFormat="1" ht="35.25" customHeight="1" x14ac:dyDescent="0.35">
      <c r="B67" s="200"/>
      <c r="C67" s="217"/>
      <c r="D67" s="347"/>
      <c r="E67" s="215"/>
    </row>
    <row r="68" spans="2:5" s="196" customFormat="1" x14ac:dyDescent="0.35">
      <c r="B68" s="203" t="s">
        <v>111</v>
      </c>
      <c r="C68" s="210"/>
      <c r="D68" s="345"/>
      <c r="E68" s="205"/>
    </row>
    <row r="69" spans="2:5" s="216" customFormat="1" ht="35.25" customHeight="1" x14ac:dyDescent="0.35">
      <c r="B69" s="407" t="s">
        <v>186</v>
      </c>
      <c r="C69" s="214"/>
      <c r="D69" s="403" t="s">
        <v>189</v>
      </c>
      <c r="E69" s="215"/>
    </row>
    <row r="70" spans="2:5" s="216" customFormat="1" ht="46.5" customHeight="1" x14ac:dyDescent="0.35">
      <c r="B70" s="407" t="s">
        <v>187</v>
      </c>
      <c r="C70" s="209"/>
      <c r="D70" s="403" t="s">
        <v>196</v>
      </c>
      <c r="E70" s="215"/>
    </row>
    <row r="71" spans="2:5" s="216" customFormat="1" ht="35.25" customHeight="1" x14ac:dyDescent="0.35">
      <c r="B71" s="200"/>
      <c r="C71" s="211"/>
      <c r="D71" s="347"/>
      <c r="E71" s="215"/>
    </row>
    <row r="72" spans="2:5" s="216" customFormat="1" ht="35.25" customHeight="1" x14ac:dyDescent="0.35">
      <c r="B72" s="200"/>
      <c r="C72" s="211"/>
      <c r="D72" s="347"/>
      <c r="E72" s="215"/>
    </row>
    <row r="73" spans="2:5" s="216" customFormat="1" ht="35.25" customHeight="1" x14ac:dyDescent="0.35">
      <c r="B73" s="200"/>
      <c r="C73" s="211"/>
      <c r="D73" s="347"/>
      <c r="E73" s="215"/>
    </row>
    <row r="74" spans="2:5" s="216" customFormat="1" ht="35.25" customHeight="1" x14ac:dyDescent="0.35">
      <c r="B74" s="200"/>
      <c r="C74" s="217"/>
      <c r="D74" s="347"/>
      <c r="E74" s="215"/>
    </row>
    <row r="75" spans="2:5" s="196" customFormat="1" x14ac:dyDescent="0.35">
      <c r="B75" s="203" t="s">
        <v>128</v>
      </c>
      <c r="C75" s="210"/>
      <c r="D75" s="345"/>
      <c r="E75" s="205"/>
    </row>
    <row r="76" spans="2:5" s="216" customFormat="1" ht="35.25" customHeight="1" x14ac:dyDescent="0.35">
      <c r="B76" s="407" t="s">
        <v>188</v>
      </c>
      <c r="C76" s="214"/>
      <c r="D76" s="403" t="s">
        <v>190</v>
      </c>
      <c r="E76" s="215"/>
    </row>
    <row r="77" spans="2:5" s="216" customFormat="1" ht="35.25" customHeight="1" x14ac:dyDescent="0.35">
      <c r="B77" s="200"/>
      <c r="C77" s="209"/>
      <c r="D77" s="347"/>
      <c r="E77" s="215"/>
    </row>
    <row r="78" spans="2:5" s="216" customFormat="1" ht="35.25" customHeight="1" x14ac:dyDescent="0.35">
      <c r="B78" s="200"/>
      <c r="C78" s="211"/>
      <c r="D78" s="347"/>
      <c r="E78" s="215"/>
    </row>
    <row r="79" spans="2:5" s="216" customFormat="1" ht="35.25" customHeight="1" x14ac:dyDescent="0.35">
      <c r="B79" s="200"/>
      <c r="C79" s="211"/>
      <c r="D79" s="347"/>
      <c r="E79" s="215"/>
    </row>
    <row r="80" spans="2:5" s="216" customFormat="1" ht="35.25" customHeight="1" x14ac:dyDescent="0.35">
      <c r="B80" s="200"/>
      <c r="C80" s="211"/>
      <c r="D80" s="347"/>
      <c r="E80" s="215"/>
    </row>
    <row r="81" spans="2:5" s="216" customFormat="1" ht="35.25" customHeight="1" thickBot="1" x14ac:dyDescent="0.4">
      <c r="B81" s="391"/>
      <c r="C81" s="218"/>
      <c r="D81" s="392"/>
      <c r="E81" s="215"/>
    </row>
    <row r="82" spans="2:5" s="196" customFormat="1" x14ac:dyDescent="0.35"/>
    <row r="83" spans="2:5" s="196" customFormat="1" x14ac:dyDescent="0.35">
      <c r="B83" s="149" t="s">
        <v>61</v>
      </c>
      <c r="C83" s="149"/>
    </row>
    <row r="84" spans="2:5" s="196" customFormat="1" x14ac:dyDescent="0.35">
      <c r="B84" s="309" t="s">
        <v>138</v>
      </c>
      <c r="C84" s="309"/>
    </row>
    <row r="85" spans="2:5" s="196" customFormat="1" x14ac:dyDescent="0.35">
      <c r="B85" s="149" t="s">
        <v>70</v>
      </c>
      <c r="C85" s="47"/>
    </row>
    <row r="86" spans="2:5" s="196" customFormat="1" x14ac:dyDescent="0.35">
      <c r="B86" s="149" t="s">
        <v>66</v>
      </c>
      <c r="C86" s="47"/>
    </row>
    <row r="87" spans="2:5" s="196" customFormat="1" x14ac:dyDescent="0.35">
      <c r="B87" s="309" t="s">
        <v>101</v>
      </c>
      <c r="C87" s="309"/>
    </row>
  </sheetData>
  <sheetProtection algorithmName="SHA-512" hashValue="LwcFaudbqK4X0bdzeS2f0hGAFNIYY/nDkqpJegyJm4qCLN2Y/q3t4JeLd3UGlcbRY7p1f/S++Jz2Gx4b8lRoKg==" saltValue="fOi/24DGkhMqHERR9VYYZw==" spinCount="100000" sheet="1" formatCells="0" formatColumns="0" formatRows="0"/>
  <pageMargins left="0.7" right="0.7" top="0.75" bottom="0.75" header="0.3" footer="0.3"/>
  <pageSetup scale="27"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7030A0"/>
    <pageSetUpPr autoPageBreaks="0" fitToPage="1"/>
  </sheetPr>
  <dimension ref="A1:AB42"/>
  <sheetViews>
    <sheetView zoomScale="70" zoomScaleNormal="70" workbookViewId="0"/>
  </sheetViews>
  <sheetFormatPr defaultColWidth="9.26953125" defaultRowHeight="15.5" x14ac:dyDescent="0.35"/>
  <cols>
    <col min="1" max="1" width="1.7265625" style="12" customWidth="1"/>
    <col min="2" max="2" width="6" style="49" customWidth="1"/>
    <col min="3" max="3" width="5.26953125" style="49" customWidth="1"/>
    <col min="4" max="4" width="74.54296875" style="49" bestFit="1" customWidth="1"/>
    <col min="5" max="5" width="13" style="9" hidden="1" customWidth="1"/>
    <col min="6" max="6" width="15.1796875" style="9" hidden="1" customWidth="1"/>
    <col min="7" max="8" width="16.26953125" style="9" hidden="1" customWidth="1"/>
    <col min="9" max="10" width="13" style="9" hidden="1" customWidth="1"/>
    <col min="11" max="12" width="16.26953125" style="9" hidden="1" customWidth="1"/>
    <col min="13" max="13" width="14.54296875" style="9" hidden="1" customWidth="1"/>
    <col min="14" max="14" width="14.54296875" style="11" hidden="1" customWidth="1"/>
    <col min="15" max="16" width="16.26953125" style="9" hidden="1" customWidth="1"/>
    <col min="17" max="25" width="18.7265625" style="9" customWidth="1"/>
    <col min="26" max="26" width="18.7265625" style="11" customWidth="1"/>
    <col min="27" max="28" width="18.7265625" style="9" customWidth="1"/>
    <col min="29" max="16384" width="9.26953125" style="9"/>
  </cols>
  <sheetData>
    <row r="1" spans="1:28" x14ac:dyDescent="0.35">
      <c r="B1" s="26" t="s">
        <v>139</v>
      </c>
      <c r="C1" s="47"/>
      <c r="D1" s="47"/>
      <c r="E1" s="22"/>
      <c r="F1" s="1"/>
      <c r="G1" s="1"/>
      <c r="H1" s="11"/>
      <c r="I1" s="11"/>
      <c r="J1" s="6"/>
      <c r="K1" s="7"/>
      <c r="L1" s="7"/>
      <c r="M1" s="7"/>
      <c r="N1" s="9"/>
      <c r="Q1" s="19"/>
      <c r="R1" s="11"/>
      <c r="S1" s="11"/>
      <c r="T1" s="11"/>
      <c r="U1" s="11"/>
      <c r="V1" s="6"/>
      <c r="W1" s="7"/>
      <c r="X1" s="7"/>
      <c r="Y1" s="7"/>
      <c r="Z1" s="9"/>
    </row>
    <row r="2" spans="1:28" s="12" customFormat="1" x14ac:dyDescent="0.35">
      <c r="B2" s="40" t="s">
        <v>143</v>
      </c>
      <c r="C2" s="219"/>
      <c r="D2" s="219"/>
      <c r="E2" s="4"/>
      <c r="F2" s="384" t="s">
        <v>62</v>
      </c>
      <c r="G2" s="384"/>
      <c r="H2" s="13"/>
      <c r="I2" s="383" t="s">
        <v>62</v>
      </c>
      <c r="J2" s="383"/>
      <c r="K2" s="383" t="s">
        <v>62</v>
      </c>
      <c r="L2" s="383"/>
      <c r="M2" s="383"/>
      <c r="N2" s="383"/>
      <c r="Q2" s="17"/>
      <c r="R2" s="383" t="s">
        <v>62</v>
      </c>
      <c r="S2" s="383"/>
      <c r="T2" s="13"/>
      <c r="U2" s="383" t="s">
        <v>62</v>
      </c>
      <c r="V2" s="383"/>
      <c r="W2" s="383" t="s">
        <v>62</v>
      </c>
      <c r="X2" s="383"/>
      <c r="Y2" s="383"/>
      <c r="Z2" s="383"/>
    </row>
    <row r="3" spans="1:28" x14ac:dyDescent="0.35">
      <c r="B3" s="26" t="s">
        <v>69</v>
      </c>
      <c r="C3" s="47"/>
      <c r="D3" s="47"/>
      <c r="E3" s="22"/>
      <c r="F3" s="3"/>
      <c r="G3" s="3"/>
      <c r="H3" s="10"/>
      <c r="I3" s="10"/>
      <c r="J3" s="10"/>
      <c r="K3" s="8"/>
      <c r="L3" s="8"/>
      <c r="M3" s="8"/>
      <c r="N3" s="10"/>
      <c r="O3" s="12"/>
      <c r="P3" s="10"/>
      <c r="Q3" s="19"/>
      <c r="R3" s="10"/>
      <c r="S3" s="10"/>
      <c r="T3" s="10"/>
      <c r="U3" s="10"/>
      <c r="V3" s="10"/>
      <c r="W3" s="8"/>
      <c r="X3" s="8"/>
      <c r="Y3" s="8"/>
      <c r="Z3" s="10"/>
      <c r="AA3" s="12"/>
      <c r="AB3" s="10"/>
    </row>
    <row r="4" spans="1:28" x14ac:dyDescent="0.35">
      <c r="B4" s="26"/>
      <c r="C4" s="47"/>
      <c r="D4" s="47"/>
      <c r="E4" s="22"/>
      <c r="F4" s="3"/>
      <c r="G4" s="3"/>
      <c r="H4" s="10"/>
      <c r="I4" s="10"/>
      <c r="J4" s="10"/>
      <c r="K4" s="8"/>
      <c r="L4" s="8"/>
      <c r="M4" s="8"/>
      <c r="N4" s="10"/>
      <c r="O4" s="12"/>
      <c r="P4" s="10"/>
      <c r="Q4" s="19"/>
      <c r="R4" s="10"/>
      <c r="S4" s="10"/>
      <c r="T4" s="10"/>
      <c r="U4" s="10"/>
      <c r="V4" s="10"/>
      <c r="W4" s="8"/>
      <c r="X4" s="8"/>
      <c r="Y4" s="8"/>
      <c r="Z4" s="10"/>
      <c r="AA4" s="12"/>
      <c r="AB4" s="10"/>
    </row>
    <row r="5" spans="1:28" x14ac:dyDescent="0.35">
      <c r="B5" s="44" t="s">
        <v>87</v>
      </c>
      <c r="C5" s="47"/>
      <c r="D5" s="45"/>
      <c r="E5" s="22"/>
      <c r="F5" s="3"/>
      <c r="G5" s="3"/>
      <c r="H5" s="10"/>
      <c r="I5" s="10"/>
      <c r="J5" s="10"/>
      <c r="K5" s="8"/>
      <c r="L5" s="8"/>
      <c r="M5" s="8"/>
      <c r="N5" s="10"/>
      <c r="O5" s="12"/>
      <c r="P5" s="10"/>
      <c r="Q5" s="19"/>
      <c r="R5" s="10"/>
      <c r="S5" s="10"/>
      <c r="T5" s="10"/>
      <c r="U5" s="10"/>
      <c r="V5" s="10"/>
      <c r="W5" s="8"/>
      <c r="X5" s="8"/>
      <c r="Y5" s="8"/>
      <c r="Z5" s="10"/>
      <c r="AA5" s="12"/>
      <c r="AB5" s="10"/>
    </row>
    <row r="6" spans="1:28" ht="15" customHeight="1" x14ac:dyDescent="0.35">
      <c r="B6" s="380"/>
      <c r="C6" s="380"/>
      <c r="D6" s="194">
        <f>'Cover Page'!C7</f>
        <v>0</v>
      </c>
      <c r="E6" s="22"/>
      <c r="F6" s="348" t="s">
        <v>126</v>
      </c>
      <c r="G6" s="349"/>
      <c r="H6" s="10"/>
      <c r="I6" s="10"/>
      <c r="J6" s="10"/>
      <c r="K6" s="8"/>
      <c r="L6" s="8"/>
      <c r="M6" s="8"/>
      <c r="N6" s="10"/>
      <c r="O6" s="12"/>
      <c r="P6" s="10"/>
      <c r="Q6" s="19"/>
      <c r="R6" s="10"/>
      <c r="S6" s="10"/>
      <c r="T6" s="10"/>
      <c r="U6" s="10"/>
      <c r="V6" s="10"/>
      <c r="W6" s="8"/>
      <c r="X6" s="8"/>
      <c r="Y6" s="8"/>
      <c r="Z6" s="10"/>
      <c r="AA6" s="12"/>
      <c r="AB6" s="10"/>
    </row>
    <row r="7" spans="1:28" ht="15.75" customHeight="1" x14ac:dyDescent="0.35">
      <c r="B7" s="44" t="s">
        <v>88</v>
      </c>
      <c r="C7" s="47"/>
      <c r="D7" s="45"/>
      <c r="E7" s="22"/>
      <c r="F7" s="349"/>
      <c r="G7" s="349"/>
      <c r="H7" s="10"/>
      <c r="I7" s="10"/>
      <c r="J7" s="10"/>
      <c r="K7" s="8"/>
      <c r="L7" s="8"/>
      <c r="M7" s="8"/>
      <c r="N7" s="10"/>
      <c r="O7" s="12"/>
      <c r="P7" s="10"/>
      <c r="Q7" s="19"/>
      <c r="R7" s="10"/>
      <c r="S7" s="10"/>
      <c r="T7" s="10"/>
      <c r="U7" s="3"/>
      <c r="V7" s="10"/>
      <c r="W7" s="8"/>
      <c r="X7" s="8"/>
      <c r="Y7" s="8"/>
      <c r="Z7" s="10"/>
      <c r="AA7" s="12"/>
      <c r="AB7" s="10"/>
    </row>
    <row r="8" spans="1:28" ht="15" customHeight="1" x14ac:dyDescent="0.35">
      <c r="B8" s="381"/>
      <c r="C8" s="380"/>
      <c r="D8" s="382" t="str">
        <f>'Cover Page'!C8</f>
        <v>Metropolitan Life Insurance Company</v>
      </c>
      <c r="E8" s="22"/>
      <c r="F8" s="349"/>
      <c r="G8" s="349"/>
      <c r="H8" s="10"/>
      <c r="I8" s="10"/>
      <c r="J8" s="10"/>
      <c r="K8" s="8"/>
      <c r="L8" s="8"/>
      <c r="M8" s="8"/>
      <c r="N8" s="10"/>
      <c r="O8" s="12"/>
      <c r="P8" s="10"/>
      <c r="Q8" s="19"/>
      <c r="R8" s="10"/>
      <c r="S8" s="10"/>
      <c r="T8" s="10"/>
      <c r="U8" s="10"/>
      <c r="V8" s="10"/>
      <c r="W8" s="8"/>
      <c r="X8" s="8"/>
      <c r="Y8" s="8"/>
      <c r="Z8" s="10"/>
      <c r="AA8" s="12"/>
      <c r="AB8" s="10"/>
    </row>
    <row r="9" spans="1:28" ht="15.75" customHeight="1" x14ac:dyDescent="0.35">
      <c r="B9" s="54" t="s">
        <v>90</v>
      </c>
      <c r="C9" s="47"/>
      <c r="D9" s="45"/>
      <c r="E9" s="22"/>
      <c r="F9" s="349"/>
      <c r="G9" s="349"/>
      <c r="H9" s="10"/>
      <c r="I9" s="10"/>
      <c r="J9" s="10"/>
      <c r="K9" s="8"/>
      <c r="L9" s="8"/>
      <c r="M9" s="8"/>
      <c r="N9" s="10"/>
      <c r="O9" s="12"/>
      <c r="P9" s="10"/>
      <c r="Q9" s="19"/>
      <c r="R9" s="10"/>
      <c r="S9" s="10"/>
      <c r="T9" s="10"/>
      <c r="U9" s="10"/>
      <c r="V9" s="10"/>
      <c r="W9" s="8"/>
      <c r="X9" s="8"/>
      <c r="Y9" s="8"/>
      <c r="Z9" s="10"/>
      <c r="AA9" s="12"/>
      <c r="AB9" s="10"/>
    </row>
    <row r="10" spans="1:28" ht="15" customHeight="1" x14ac:dyDescent="0.35">
      <c r="B10" s="381"/>
      <c r="C10" s="380"/>
      <c r="D10" s="382" t="str">
        <f>'Cover Page'!C9</f>
        <v>None</v>
      </c>
      <c r="E10" s="22"/>
      <c r="F10" s="349"/>
      <c r="G10" s="349"/>
      <c r="H10" s="10"/>
      <c r="I10" s="10"/>
      <c r="J10" s="10"/>
      <c r="K10" s="8"/>
      <c r="L10" s="8"/>
      <c r="M10" s="8"/>
      <c r="N10" s="10"/>
      <c r="O10" s="12"/>
      <c r="P10" s="10"/>
      <c r="Q10" s="19"/>
      <c r="R10" s="10"/>
      <c r="S10" s="10"/>
      <c r="T10" s="10"/>
      <c r="U10" s="10"/>
      <c r="V10" s="10"/>
      <c r="W10" s="8"/>
      <c r="X10" s="8"/>
      <c r="Y10" s="8"/>
      <c r="Z10" s="10"/>
      <c r="AA10" s="12"/>
      <c r="AB10" s="10"/>
    </row>
    <row r="11" spans="1:28" x14ac:dyDescent="0.35">
      <c r="B11" s="54" t="s">
        <v>85</v>
      </c>
      <c r="C11" s="47"/>
      <c r="D11" s="45"/>
      <c r="E11" s="22"/>
      <c r="F11" s="3"/>
      <c r="G11" s="3"/>
      <c r="H11" s="10"/>
      <c r="I11" s="10"/>
      <c r="J11" s="10"/>
      <c r="K11" s="8"/>
      <c r="L11" s="8"/>
      <c r="M11" s="8"/>
      <c r="N11" s="10"/>
      <c r="O11" s="12"/>
      <c r="P11" s="10"/>
      <c r="Q11" s="19"/>
      <c r="R11" s="10"/>
      <c r="S11" s="10"/>
      <c r="T11" s="10"/>
      <c r="U11" s="10"/>
      <c r="V11" s="10"/>
      <c r="W11" s="8"/>
      <c r="X11" s="8"/>
      <c r="Y11" s="8"/>
      <c r="Z11" s="10"/>
      <c r="AA11" s="12"/>
      <c r="AB11" s="10"/>
    </row>
    <row r="12" spans="1:28" x14ac:dyDescent="0.35">
      <c r="B12" s="381"/>
      <c r="C12" s="380"/>
      <c r="D12" s="382" t="str">
        <f>'Cover Page'!C6</f>
        <v>2022</v>
      </c>
      <c r="E12" s="22"/>
      <c r="F12" s="3"/>
      <c r="G12" s="3"/>
      <c r="H12" s="10"/>
      <c r="I12" s="10"/>
      <c r="J12" s="10"/>
      <c r="K12" s="8"/>
      <c r="L12" s="8"/>
      <c r="M12" s="8"/>
      <c r="N12" s="10"/>
      <c r="O12" s="12"/>
      <c r="P12" s="10"/>
      <c r="Q12" s="19"/>
      <c r="R12" s="10"/>
      <c r="S12" s="10"/>
      <c r="T12" s="10"/>
      <c r="U12" s="10"/>
      <c r="V12" s="10"/>
      <c r="W12" s="8"/>
      <c r="X12" s="8"/>
      <c r="Y12" s="8"/>
      <c r="Z12" s="10"/>
      <c r="AA12" s="12"/>
      <c r="AB12" s="10"/>
    </row>
    <row r="13" spans="1:28" x14ac:dyDescent="0.35">
      <c r="B13" s="220"/>
      <c r="C13" s="47"/>
      <c r="D13" s="47"/>
      <c r="E13" s="7"/>
      <c r="F13" s="20"/>
      <c r="G13" s="20"/>
      <c r="H13" s="20"/>
      <c r="I13" s="7"/>
      <c r="J13" s="20"/>
      <c r="K13" s="7"/>
      <c r="L13" s="7"/>
      <c r="M13" s="7"/>
      <c r="N13" s="9"/>
      <c r="Q13" s="7"/>
      <c r="R13" s="20"/>
      <c r="S13" s="20"/>
      <c r="T13" s="20"/>
      <c r="U13" s="7"/>
      <c r="V13" s="20"/>
      <c r="W13" s="7"/>
      <c r="X13" s="7"/>
      <c r="Y13" s="7"/>
      <c r="Z13" s="9"/>
    </row>
    <row r="14" spans="1:28" s="43" customFormat="1" ht="16" thickBot="1" x14ac:dyDescent="0.4">
      <c r="B14" s="221"/>
      <c r="C14" s="221"/>
      <c r="D14" s="221"/>
    </row>
    <row r="15" spans="1:28" s="49" customFormat="1" ht="16" thickBot="1" x14ac:dyDescent="0.4">
      <c r="A15" s="43"/>
      <c r="B15" s="45"/>
      <c r="C15" s="45"/>
      <c r="D15" s="45"/>
      <c r="E15" s="356"/>
      <c r="F15" s="357"/>
      <c r="G15" s="357"/>
      <c r="H15" s="357"/>
      <c r="I15" s="357"/>
      <c r="J15" s="305" t="s">
        <v>33</v>
      </c>
      <c r="K15" s="357"/>
      <c r="L15" s="357"/>
      <c r="M15" s="357"/>
      <c r="N15" s="357"/>
      <c r="O15" s="357"/>
      <c r="P15" s="358"/>
      <c r="Q15" s="356"/>
      <c r="R15" s="357"/>
      <c r="S15" s="357"/>
      <c r="T15" s="357"/>
      <c r="U15" s="357"/>
      <c r="V15" s="318" t="s">
        <v>33</v>
      </c>
      <c r="W15" s="357"/>
      <c r="X15" s="357"/>
      <c r="Y15" s="357"/>
      <c r="Z15" s="357"/>
      <c r="AA15" s="357"/>
      <c r="AB15" s="358"/>
    </row>
    <row r="16" spans="1:28" s="49" customFormat="1" ht="15.75" customHeight="1" thickBot="1" x14ac:dyDescent="0.4">
      <c r="A16" s="43"/>
      <c r="B16" s="45"/>
      <c r="C16" s="45"/>
      <c r="D16" s="45"/>
      <c r="E16" s="355"/>
      <c r="F16" s="321"/>
      <c r="G16" s="321"/>
      <c r="H16" s="321"/>
      <c r="I16" s="321"/>
      <c r="J16" s="322" t="s">
        <v>106</v>
      </c>
      <c r="K16" s="321"/>
      <c r="L16" s="321"/>
      <c r="M16" s="321"/>
      <c r="N16" s="321"/>
      <c r="O16" s="321"/>
      <c r="P16" s="323"/>
      <c r="Q16" s="355"/>
      <c r="R16" s="321"/>
      <c r="S16" s="321"/>
      <c r="T16" s="321"/>
      <c r="U16" s="321"/>
      <c r="V16" s="336" t="s">
        <v>107</v>
      </c>
      <c r="W16" s="321"/>
      <c r="X16" s="321"/>
      <c r="Y16" s="321"/>
      <c r="Z16" s="321"/>
      <c r="AA16" s="321"/>
      <c r="AB16" s="323"/>
    </row>
    <row r="17" spans="1:28" s="49" customFormat="1" ht="16.5" customHeight="1" thickBot="1" x14ac:dyDescent="0.4">
      <c r="A17" s="43"/>
      <c r="B17" s="45"/>
      <c r="C17" s="45"/>
      <c r="D17" s="45"/>
      <c r="E17" s="354"/>
      <c r="F17" s="339" t="s">
        <v>8</v>
      </c>
      <c r="G17" s="337"/>
      <c r="H17" s="337"/>
      <c r="I17" s="354"/>
      <c r="J17" s="340" t="s">
        <v>9</v>
      </c>
      <c r="K17" s="337"/>
      <c r="L17" s="337"/>
      <c r="M17" s="359"/>
      <c r="N17" s="385" t="s">
        <v>10</v>
      </c>
      <c r="O17" s="386"/>
      <c r="P17" s="327"/>
      <c r="Q17" s="354"/>
      <c r="R17" s="339" t="s">
        <v>8</v>
      </c>
      <c r="S17" s="337"/>
      <c r="T17" s="337"/>
      <c r="U17" s="354"/>
      <c r="V17" s="339" t="s">
        <v>9</v>
      </c>
      <c r="W17" s="337"/>
      <c r="X17" s="337"/>
      <c r="Y17" s="360"/>
      <c r="Z17" s="363" t="s">
        <v>10</v>
      </c>
      <c r="AA17" s="361"/>
      <c r="AB17" s="362"/>
    </row>
    <row r="18" spans="1:28" s="49" customFormat="1" ht="36" customHeight="1" thickBot="1" x14ac:dyDescent="0.4">
      <c r="A18" s="154"/>
      <c r="B18" s="310"/>
      <c r="C18" s="311"/>
      <c r="D18" s="352" t="s">
        <v>153</v>
      </c>
      <c r="E18" s="247" t="s">
        <v>11</v>
      </c>
      <c r="F18" s="248" t="s">
        <v>12</v>
      </c>
      <c r="G18" s="248" t="s">
        <v>7</v>
      </c>
      <c r="H18" s="249" t="s">
        <v>40</v>
      </c>
      <c r="I18" s="250" t="s">
        <v>11</v>
      </c>
      <c r="J18" s="251" t="s">
        <v>12</v>
      </c>
      <c r="K18" s="251" t="s">
        <v>7</v>
      </c>
      <c r="L18" s="249" t="s">
        <v>41</v>
      </c>
      <c r="M18" s="247" t="s">
        <v>11</v>
      </c>
      <c r="N18" s="248" t="s">
        <v>12</v>
      </c>
      <c r="O18" s="248" t="s">
        <v>7</v>
      </c>
      <c r="P18" s="249" t="s">
        <v>41</v>
      </c>
      <c r="Q18" s="247" t="s">
        <v>11</v>
      </c>
      <c r="R18" s="248" t="s">
        <v>12</v>
      </c>
      <c r="S18" s="248" t="s">
        <v>7</v>
      </c>
      <c r="T18" s="249" t="s">
        <v>40</v>
      </c>
      <c r="U18" s="250" t="s">
        <v>11</v>
      </c>
      <c r="V18" s="251" t="s">
        <v>12</v>
      </c>
      <c r="W18" s="251" t="s">
        <v>7</v>
      </c>
      <c r="X18" s="249" t="s">
        <v>41</v>
      </c>
      <c r="Y18" s="247" t="s">
        <v>11</v>
      </c>
      <c r="Z18" s="248" t="s">
        <v>12</v>
      </c>
      <c r="AA18" s="248" t="s">
        <v>7</v>
      </c>
      <c r="AB18" s="249" t="s">
        <v>41</v>
      </c>
    </row>
    <row r="19" spans="1:28" s="43" customFormat="1" ht="15.75" customHeight="1" thickBot="1" x14ac:dyDescent="0.4">
      <c r="B19" s="350"/>
      <c r="C19" s="351"/>
      <c r="D19" s="353" t="s">
        <v>150</v>
      </c>
      <c r="E19" s="252">
        <v>1</v>
      </c>
      <c r="F19" s="253">
        <v>2</v>
      </c>
      <c r="G19" s="253">
        <v>3</v>
      </c>
      <c r="H19" s="254">
        <v>4</v>
      </c>
      <c r="I19" s="252">
        <v>5</v>
      </c>
      <c r="J19" s="253">
        <v>6</v>
      </c>
      <c r="K19" s="253">
        <v>7</v>
      </c>
      <c r="L19" s="254">
        <v>8</v>
      </c>
      <c r="M19" s="252">
        <v>9</v>
      </c>
      <c r="N19" s="253">
        <v>10</v>
      </c>
      <c r="O19" s="253">
        <v>11</v>
      </c>
      <c r="P19" s="254">
        <v>12</v>
      </c>
      <c r="Q19" s="252">
        <v>13</v>
      </c>
      <c r="R19" s="253">
        <v>14</v>
      </c>
      <c r="S19" s="253">
        <v>15</v>
      </c>
      <c r="T19" s="254">
        <v>16</v>
      </c>
      <c r="U19" s="252">
        <v>17</v>
      </c>
      <c r="V19" s="253">
        <v>18</v>
      </c>
      <c r="W19" s="253">
        <v>19</v>
      </c>
      <c r="X19" s="254">
        <v>20</v>
      </c>
      <c r="Y19" s="252">
        <v>21</v>
      </c>
      <c r="Z19" s="253">
        <v>22</v>
      </c>
      <c r="AA19" s="253">
        <v>23</v>
      </c>
      <c r="AB19" s="254">
        <v>24</v>
      </c>
    </row>
    <row r="20" spans="1:28" s="49" customFormat="1" x14ac:dyDescent="0.35">
      <c r="A20" s="43"/>
      <c r="B20" s="222" t="s">
        <v>0</v>
      </c>
      <c r="C20" s="223" t="s">
        <v>24</v>
      </c>
      <c r="D20" s="224"/>
      <c r="E20" s="255"/>
      <c r="F20" s="256"/>
      <c r="G20" s="256"/>
      <c r="H20" s="257"/>
      <c r="I20" s="255"/>
      <c r="J20" s="256"/>
      <c r="K20" s="256"/>
      <c r="L20" s="257"/>
      <c r="M20" s="255"/>
      <c r="N20" s="256"/>
      <c r="O20" s="256"/>
      <c r="P20" s="257"/>
      <c r="Q20" s="255"/>
      <c r="R20" s="256"/>
      <c r="S20" s="256"/>
      <c r="T20" s="257"/>
      <c r="U20" s="255"/>
      <c r="V20" s="256"/>
      <c r="W20" s="256"/>
      <c r="X20" s="257"/>
      <c r="Y20" s="255"/>
      <c r="Z20" s="256"/>
      <c r="AA20" s="256"/>
      <c r="AB20" s="257"/>
    </row>
    <row r="21" spans="1:28" s="43" customFormat="1" x14ac:dyDescent="0.35">
      <c r="B21" s="225"/>
      <c r="C21" s="79">
        <v>1.1000000000000001</v>
      </c>
      <c r="D21" s="226" t="s">
        <v>45</v>
      </c>
      <c r="E21" s="258"/>
      <c r="F21" s="259"/>
      <c r="G21" s="175"/>
      <c r="H21" s="173"/>
      <c r="I21" s="258"/>
      <c r="J21" s="259"/>
      <c r="K21" s="175"/>
      <c r="L21" s="173"/>
      <c r="M21" s="258"/>
      <c r="N21" s="259"/>
      <c r="O21" s="175"/>
      <c r="P21" s="173"/>
      <c r="Q21" s="259">
        <v>5399914.7870596824</v>
      </c>
      <c r="R21" s="259">
        <v>7429985.9409519937</v>
      </c>
      <c r="S21" s="175"/>
      <c r="T21" s="173"/>
      <c r="U21" s="259">
        <v>38036134.487021416</v>
      </c>
      <c r="V21" s="259">
        <v>47199916.212985776</v>
      </c>
      <c r="W21" s="175"/>
      <c r="X21" s="173"/>
      <c r="Y21" s="259">
        <v>174193842.05219254</v>
      </c>
      <c r="Z21" s="259">
        <v>213629138.90038377</v>
      </c>
      <c r="AA21" s="175"/>
      <c r="AB21" s="173"/>
    </row>
    <row r="22" spans="1:28" s="43" customFormat="1" ht="31" x14ac:dyDescent="0.35">
      <c r="B22" s="225"/>
      <c r="C22" s="79">
        <v>1.2</v>
      </c>
      <c r="D22" s="227" t="s">
        <v>132</v>
      </c>
      <c r="E22" s="260"/>
      <c r="F22" s="261"/>
      <c r="G22" s="262">
        <f>'Pt 1 Summary of Data'!F24</f>
        <v>0</v>
      </c>
      <c r="H22" s="263">
        <f>SUM(E22:G22)</f>
        <v>0</v>
      </c>
      <c r="I22" s="260"/>
      <c r="J22" s="261"/>
      <c r="K22" s="262">
        <f>'Pt 1 Summary of Data'!H24</f>
        <v>0</v>
      </c>
      <c r="L22" s="263">
        <f>SUM(I22:K22)</f>
        <v>0</v>
      </c>
      <c r="M22" s="260"/>
      <c r="N22" s="261"/>
      <c r="O22" s="262">
        <f>'Pt 1 Summary of Data'!J24</f>
        <v>0</v>
      </c>
      <c r="P22" s="263">
        <f>SUM(M22:O22)</f>
        <v>0</v>
      </c>
      <c r="Q22" s="261">
        <f>Q21*0.998</f>
        <v>5389114.9574855631</v>
      </c>
      <c r="R22" s="261">
        <f>R21*0.998</f>
        <v>7415125.96907009</v>
      </c>
      <c r="S22" s="262">
        <f>'Pt 1 Summary of Data'!L24</f>
        <v>8270614.854622283</v>
      </c>
      <c r="T22" s="263">
        <f>SUM(Q22:S22)</f>
        <v>21074855.781177934</v>
      </c>
      <c r="U22" s="261">
        <f t="shared" ref="U22" si="0">U21*0.998</f>
        <v>37960062.218047373</v>
      </c>
      <c r="V22" s="261">
        <f t="shared" ref="V22" si="1">V21*0.998</f>
        <v>47105516.380559802</v>
      </c>
      <c r="W22" s="262">
        <f>'Pt 1 Summary of Data'!N24</f>
        <v>46365778.632618591</v>
      </c>
      <c r="X22" s="263">
        <f>SUM(U22:W22)</f>
        <v>131431357.23122577</v>
      </c>
      <c r="Y22" s="261">
        <f t="shared" ref="Y22" si="2">Y21*0.998</f>
        <v>173845454.36808816</v>
      </c>
      <c r="Z22" s="261">
        <f t="shared" ref="Z22" si="3">Z21*0.998</f>
        <v>213201880.622583</v>
      </c>
      <c r="AA22" s="262">
        <f>'Pt 1 Summary of Data'!P24</f>
        <v>241612610.12426645</v>
      </c>
      <c r="AB22" s="263">
        <f>SUM(Y22:AA22)</f>
        <v>628659945.11493754</v>
      </c>
    </row>
    <row r="23" spans="1:28" s="49" customFormat="1" x14ac:dyDescent="0.35">
      <c r="A23" s="43"/>
      <c r="B23" s="228"/>
      <c r="C23" s="79">
        <v>1.3</v>
      </c>
      <c r="D23" s="227" t="s">
        <v>121</v>
      </c>
      <c r="E23" s="264">
        <f>SUM(E$22)</f>
        <v>0</v>
      </c>
      <c r="F23" s="264">
        <f>SUM(F$22)</f>
        <v>0</v>
      </c>
      <c r="G23" s="264">
        <f>SUM(G$22:G$22)</f>
        <v>0</v>
      </c>
      <c r="H23" s="263">
        <f>SUM(E23:G23)</f>
        <v>0</v>
      </c>
      <c r="I23" s="264">
        <f>SUM(I$22:I$22)</f>
        <v>0</v>
      </c>
      <c r="J23" s="264">
        <f>SUM(J$22:J$22)</f>
        <v>0</v>
      </c>
      <c r="K23" s="264">
        <f>SUM(K$22:K$22)</f>
        <v>0</v>
      </c>
      <c r="L23" s="263">
        <f>SUM(I23:K23)</f>
        <v>0</v>
      </c>
      <c r="M23" s="264">
        <f>SUM(M$22:M$22)</f>
        <v>0</v>
      </c>
      <c r="N23" s="264">
        <f>SUM(N$22:N$22)</f>
        <v>0</v>
      </c>
      <c r="O23" s="264">
        <f>SUM(O$22:O$22)</f>
        <v>0</v>
      </c>
      <c r="P23" s="263">
        <f>SUM(M23:O23)</f>
        <v>0</v>
      </c>
      <c r="Q23" s="264">
        <f>SUM(Q$22:Q$22)</f>
        <v>5389114.9574855631</v>
      </c>
      <c r="R23" s="264">
        <f>SUM(R$22:R$22)</f>
        <v>7415125.96907009</v>
      </c>
      <c r="S23" s="264">
        <f>SUM(S$22:S$22)</f>
        <v>8270614.854622283</v>
      </c>
      <c r="T23" s="263">
        <f>SUM(Q23:S23)</f>
        <v>21074855.781177934</v>
      </c>
      <c r="U23" s="264">
        <f>SUM(U$22:U$22)</f>
        <v>37960062.218047373</v>
      </c>
      <c r="V23" s="264">
        <f>SUM(V$22:V$22)</f>
        <v>47105516.380559802</v>
      </c>
      <c r="W23" s="264">
        <f>SUM(W$22:W$22)</f>
        <v>46365778.632618591</v>
      </c>
      <c r="X23" s="263">
        <f>SUM(U23:W23)</f>
        <v>131431357.23122577</v>
      </c>
      <c r="Y23" s="264">
        <f>SUM(Y$22:Y$22)</f>
        <v>173845454.36808816</v>
      </c>
      <c r="Z23" s="264">
        <f>SUM(Z$22:Z$22)</f>
        <v>213201880.622583</v>
      </c>
      <c r="AA23" s="264">
        <f>SUM(AA$22:AA$22)</f>
        <v>241612610.12426645</v>
      </c>
      <c r="AB23" s="263">
        <f>SUM(Y23:AA23)</f>
        <v>628659945.11493754</v>
      </c>
    </row>
    <row r="24" spans="1:28" s="49" customFormat="1" x14ac:dyDescent="0.35">
      <c r="A24" s="43"/>
      <c r="B24" s="229"/>
      <c r="C24" s="119"/>
      <c r="D24" s="230" t="s">
        <v>13</v>
      </c>
      <c r="E24" s="265"/>
      <c r="F24" s="266"/>
      <c r="G24" s="266"/>
      <c r="H24" s="267"/>
      <c r="I24" s="265"/>
      <c r="J24" s="266"/>
      <c r="K24" s="266"/>
      <c r="L24" s="267"/>
      <c r="M24" s="265"/>
      <c r="N24" s="266"/>
      <c r="O24" s="266"/>
      <c r="P24" s="267"/>
      <c r="Q24" s="265"/>
      <c r="R24" s="266"/>
      <c r="S24" s="266"/>
      <c r="T24" s="267"/>
      <c r="U24" s="265"/>
      <c r="V24" s="266"/>
      <c r="W24" s="266"/>
      <c r="X24" s="267"/>
      <c r="Y24" s="265"/>
      <c r="Z24" s="266"/>
      <c r="AA24" s="266"/>
      <c r="AB24" s="267"/>
    </row>
    <row r="25" spans="1:28" s="49" customFormat="1" x14ac:dyDescent="0.35">
      <c r="A25" s="43"/>
      <c r="B25" s="231" t="s">
        <v>1</v>
      </c>
      <c r="C25" s="71" t="s">
        <v>25</v>
      </c>
      <c r="D25" s="226"/>
      <c r="E25" s="268"/>
      <c r="F25" s="256"/>
      <c r="G25" s="256"/>
      <c r="H25" s="269"/>
      <c r="I25" s="268"/>
      <c r="J25" s="256"/>
      <c r="K25" s="256"/>
      <c r="L25" s="269"/>
      <c r="M25" s="268"/>
      <c r="N25" s="256"/>
      <c r="O25" s="256"/>
      <c r="P25" s="269"/>
      <c r="Q25" s="268"/>
      <c r="R25" s="256"/>
      <c r="S25" s="256"/>
      <c r="T25" s="269"/>
      <c r="U25" s="268"/>
      <c r="V25" s="256"/>
      <c r="W25" s="256"/>
      <c r="X25" s="269"/>
      <c r="Y25" s="268"/>
      <c r="Z25" s="256"/>
      <c r="AA25" s="256"/>
      <c r="AB25" s="269"/>
    </row>
    <row r="26" spans="1:28" s="49" customFormat="1" x14ac:dyDescent="0.35">
      <c r="A26" s="43"/>
      <c r="B26" s="228"/>
      <c r="C26" s="79">
        <v>2.1</v>
      </c>
      <c r="D26" s="227" t="s">
        <v>83</v>
      </c>
      <c r="E26" s="270"/>
      <c r="F26" s="261"/>
      <c r="G26" s="271">
        <f>'Pt 1 Summary of Data'!F21</f>
        <v>0</v>
      </c>
      <c r="H26" s="263">
        <f>SUM(E26:G26)</f>
        <v>0</v>
      </c>
      <c r="I26" s="270"/>
      <c r="J26" s="261"/>
      <c r="K26" s="271">
        <f>'Pt 1 Summary of Data'!H21</f>
        <v>0</v>
      </c>
      <c r="L26" s="263">
        <f>SUM(I26:K26)</f>
        <v>0</v>
      </c>
      <c r="M26" s="270"/>
      <c r="N26" s="261"/>
      <c r="O26" s="271">
        <f>'Pt 1 Summary of Data'!J21</f>
        <v>0</v>
      </c>
      <c r="P26" s="263">
        <f>SUM(M26:O26)</f>
        <v>0</v>
      </c>
      <c r="Q26" s="261">
        <v>6762001.3466660585</v>
      </c>
      <c r="R26" s="261">
        <v>8267577.3533342928</v>
      </c>
      <c r="S26" s="271">
        <f>'Pt 1 Summary of Data'!L21</f>
        <v>9149588.4636672493</v>
      </c>
      <c r="T26" s="263">
        <f>SUM(Q26:S26)</f>
        <v>24179167.163667601</v>
      </c>
      <c r="U26" s="261">
        <v>69841739.989380777</v>
      </c>
      <c r="V26" s="261">
        <v>74786769.877306148</v>
      </c>
      <c r="W26" s="271">
        <f>'Pt 1 Summary of Data'!N21</f>
        <v>73153715.104259849</v>
      </c>
      <c r="X26" s="263">
        <f>SUM(U26:W26)</f>
        <v>217782224.97094679</v>
      </c>
      <c r="Y26" s="261">
        <v>266086059.72506279</v>
      </c>
      <c r="Z26" s="261">
        <v>280915117.95626444</v>
      </c>
      <c r="AA26" s="271">
        <f>'Pt 1 Summary of Data'!P21</f>
        <v>309472723.45759666</v>
      </c>
      <c r="AB26" s="263">
        <f>SUM(Y26:AA26)</f>
        <v>856473901.13892388</v>
      </c>
    </row>
    <row r="27" spans="1:28" s="43" customFormat="1" ht="31" x14ac:dyDescent="0.35">
      <c r="B27" s="225"/>
      <c r="C27" s="79">
        <v>2.2000000000000002</v>
      </c>
      <c r="D27" s="227" t="s">
        <v>84</v>
      </c>
      <c r="E27" s="270"/>
      <c r="F27" s="261"/>
      <c r="G27" s="271">
        <f>'Pt 1 Summary of Data'!F35</f>
        <v>0</v>
      </c>
      <c r="H27" s="263">
        <f>SUM(E27:G27)</f>
        <v>0</v>
      </c>
      <c r="I27" s="270"/>
      <c r="J27" s="261"/>
      <c r="K27" s="271">
        <f>'Pt 1 Summary of Data'!H35</f>
        <v>0</v>
      </c>
      <c r="L27" s="263">
        <f>SUM(I27:K27)</f>
        <v>0</v>
      </c>
      <c r="M27" s="270"/>
      <c r="N27" s="261"/>
      <c r="O27" s="271">
        <f>'Pt 1 Summary of Data'!J35</f>
        <v>0</v>
      </c>
      <c r="P27" s="263">
        <f>SUM(M27:O27)</f>
        <v>0</v>
      </c>
      <c r="Q27" s="261">
        <v>429709.43280893465</v>
      </c>
      <c r="R27" s="261">
        <v>174184.03024663014</v>
      </c>
      <c r="S27" s="271">
        <f>'Pt 1 Summary of Data'!L35</f>
        <v>206420.70439024403</v>
      </c>
      <c r="T27" s="263">
        <f>SUM(Q27:S27)</f>
        <v>810314.16744580888</v>
      </c>
      <c r="U27" s="261">
        <v>6538319.4185211239</v>
      </c>
      <c r="V27" s="261">
        <v>3975240.509577441</v>
      </c>
      <c r="W27" s="271">
        <f>'Pt 1 Summary of Data'!N35</f>
        <v>4066925.1484811995</v>
      </c>
      <c r="X27" s="263">
        <f>SUM(U27:W27)</f>
        <v>14580485.076579764</v>
      </c>
      <c r="Y27" s="261">
        <v>21999338.816901341</v>
      </c>
      <c r="Z27" s="261">
        <v>11305111.464358991</v>
      </c>
      <c r="AA27" s="271">
        <f>'Pt 1 Summary of Data'!P35</f>
        <v>12494533.705462651</v>
      </c>
      <c r="AB27" s="263">
        <f>SUM(Y27:AA27)</f>
        <v>45798983.986722983</v>
      </c>
    </row>
    <row r="28" spans="1:28" s="49" customFormat="1" x14ac:dyDescent="0.35">
      <c r="A28" s="43"/>
      <c r="B28" s="228"/>
      <c r="C28" s="79">
        <v>2.2999999999999998</v>
      </c>
      <c r="D28" s="227" t="s">
        <v>50</v>
      </c>
      <c r="E28" s="271">
        <f t="shared" ref="E28:AA28" si="4">E$26-E$27</f>
        <v>0</v>
      </c>
      <c r="F28" s="271">
        <f t="shared" si="4"/>
        <v>0</v>
      </c>
      <c r="G28" s="271">
        <f t="shared" si="4"/>
        <v>0</v>
      </c>
      <c r="H28" s="111">
        <f>H$26-H$27</f>
        <v>0</v>
      </c>
      <c r="I28" s="271">
        <f>I$26-I$27</f>
        <v>0</v>
      </c>
      <c r="J28" s="271">
        <f>J$26-J$27</f>
        <v>0</v>
      </c>
      <c r="K28" s="271">
        <f t="shared" si="4"/>
        <v>0</v>
      </c>
      <c r="L28" s="111">
        <f>L$26-L$27</f>
        <v>0</v>
      </c>
      <c r="M28" s="271">
        <f t="shared" si="4"/>
        <v>0</v>
      </c>
      <c r="N28" s="271">
        <f t="shared" si="4"/>
        <v>0</v>
      </c>
      <c r="O28" s="271">
        <f t="shared" si="4"/>
        <v>0</v>
      </c>
      <c r="P28" s="111">
        <f>P$26-P$27</f>
        <v>0</v>
      </c>
      <c r="Q28" s="271">
        <f t="shared" si="4"/>
        <v>6332291.9138571238</v>
      </c>
      <c r="R28" s="271">
        <f t="shared" si="4"/>
        <v>8093393.3230876625</v>
      </c>
      <c r="S28" s="271">
        <f t="shared" si="4"/>
        <v>8943167.7592770047</v>
      </c>
      <c r="T28" s="111">
        <f>T$26-T$27</f>
        <v>23368852.996221792</v>
      </c>
      <c r="U28" s="271">
        <f t="shared" si="4"/>
        <v>63303420.570859656</v>
      </c>
      <c r="V28" s="271">
        <f t="shared" si="4"/>
        <v>70811529.36772871</v>
      </c>
      <c r="W28" s="271">
        <f t="shared" si="4"/>
        <v>69086789.955778643</v>
      </c>
      <c r="X28" s="111">
        <f>X$26-X$27</f>
        <v>203201739.89436704</v>
      </c>
      <c r="Y28" s="271">
        <f t="shared" si="4"/>
        <v>244086720.90816146</v>
      </c>
      <c r="Z28" s="271">
        <f t="shared" si="4"/>
        <v>269610006.49190545</v>
      </c>
      <c r="AA28" s="271">
        <f t="shared" si="4"/>
        <v>296978189.75213403</v>
      </c>
      <c r="AB28" s="111">
        <f>AB$26-AB$27</f>
        <v>810674917.15220094</v>
      </c>
    </row>
    <row r="29" spans="1:28" s="49" customFormat="1" x14ac:dyDescent="0.35">
      <c r="A29" s="43"/>
      <c r="B29" s="229"/>
      <c r="C29" s="120"/>
      <c r="D29" s="232"/>
      <c r="E29" s="272"/>
      <c r="F29" s="273"/>
      <c r="G29" s="273"/>
      <c r="H29" s="274"/>
      <c r="I29" s="272"/>
      <c r="J29" s="273"/>
      <c r="K29" s="273"/>
      <c r="L29" s="274"/>
      <c r="M29" s="272"/>
      <c r="N29" s="273"/>
      <c r="O29" s="273"/>
      <c r="P29" s="274"/>
      <c r="Q29" s="272"/>
      <c r="R29" s="273"/>
      <c r="S29" s="273"/>
      <c r="T29" s="274"/>
      <c r="U29" s="272"/>
      <c r="V29" s="273"/>
      <c r="W29" s="273"/>
      <c r="X29" s="274"/>
      <c r="Y29" s="272"/>
      <c r="Z29" s="273"/>
      <c r="AA29" s="273"/>
      <c r="AB29" s="274"/>
    </row>
    <row r="30" spans="1:28" s="43" customFormat="1" x14ac:dyDescent="0.35">
      <c r="B30" s="233" t="s">
        <v>2</v>
      </c>
      <c r="C30" s="234">
        <v>3.1</v>
      </c>
      <c r="D30" s="235" t="s">
        <v>141</v>
      </c>
      <c r="E30" s="275"/>
      <c r="F30" s="276"/>
      <c r="G30" s="277">
        <f>'Pt 1 Summary of Data'!F49</f>
        <v>0</v>
      </c>
      <c r="H30" s="278">
        <f>SUM(E30:G30)</f>
        <v>0</v>
      </c>
      <c r="I30" s="279"/>
      <c r="J30" s="276"/>
      <c r="K30" s="280">
        <f>'Pt 1 Summary of Data'!H49</f>
        <v>0</v>
      </c>
      <c r="L30" s="278">
        <f>SUM(I30:K30)</f>
        <v>0</v>
      </c>
      <c r="M30" s="279"/>
      <c r="N30" s="276"/>
      <c r="O30" s="280">
        <f>'Pt 1 Summary of Data'!J49</f>
        <v>0</v>
      </c>
      <c r="P30" s="278">
        <f>SUM(M30:O30)</f>
        <v>0</v>
      </c>
      <c r="Q30" s="276">
        <v>14545.416666666666</v>
      </c>
      <c r="R30" s="276">
        <v>17187.416666666668</v>
      </c>
      <c r="S30" s="277">
        <f>'Pt 1 Summary of Data'!L49</f>
        <v>18952.166666666668</v>
      </c>
      <c r="T30" s="278">
        <f>SUM(Q30:S30)</f>
        <v>50685</v>
      </c>
      <c r="U30" s="276">
        <v>141721.43333333335</v>
      </c>
      <c r="V30" s="276">
        <v>149065.4</v>
      </c>
      <c r="W30" s="280">
        <f>'Pt 1 Summary of Data'!N49</f>
        <v>149241.21666666667</v>
      </c>
      <c r="X30" s="278">
        <f>SUM(U30:W30)</f>
        <v>440028.05000000005</v>
      </c>
      <c r="Y30" s="276">
        <v>736374.10000000009</v>
      </c>
      <c r="Z30" s="276">
        <v>757167.58333333337</v>
      </c>
      <c r="AA30" s="280">
        <f>'Pt 1 Summary of Data'!P49</f>
        <v>775479.10000000009</v>
      </c>
      <c r="AB30" s="278">
        <f>SUM(Y30:AA30)</f>
        <v>2269020.7833333337</v>
      </c>
    </row>
    <row r="31" spans="1:28" s="49" customFormat="1" x14ac:dyDescent="0.35">
      <c r="A31" s="43"/>
      <c r="B31" s="236"/>
      <c r="C31" s="237"/>
      <c r="D31" s="238"/>
      <c r="E31" s="272"/>
      <c r="F31" s="273"/>
      <c r="G31" s="273"/>
      <c r="H31" s="274"/>
      <c r="I31" s="281"/>
      <c r="J31" s="282"/>
      <c r="K31" s="282"/>
      <c r="L31" s="283"/>
      <c r="M31" s="281"/>
      <c r="N31" s="282"/>
      <c r="O31" s="282"/>
      <c r="P31" s="283"/>
      <c r="Q31" s="272"/>
      <c r="R31" s="273"/>
      <c r="S31" s="273"/>
      <c r="T31" s="274"/>
      <c r="U31" s="281"/>
      <c r="V31" s="282"/>
      <c r="W31" s="282"/>
      <c r="X31" s="283"/>
      <c r="Y31" s="281"/>
      <c r="Z31" s="282"/>
      <c r="AA31" s="282"/>
      <c r="AB31" s="283"/>
    </row>
    <row r="32" spans="1:28" s="49" customFormat="1" ht="30" customHeight="1" x14ac:dyDescent="0.35">
      <c r="A32" s="43"/>
      <c r="B32" s="387" t="s">
        <v>3</v>
      </c>
      <c r="C32" s="306"/>
      <c r="D32" s="307" t="s">
        <v>137</v>
      </c>
      <c r="E32" s="284"/>
      <c r="F32" s="285"/>
      <c r="G32" s="285"/>
      <c r="H32" s="286"/>
      <c r="I32" s="284"/>
      <c r="J32" s="287"/>
      <c r="K32" s="285"/>
      <c r="L32" s="286"/>
      <c r="M32" s="284"/>
      <c r="N32" s="288"/>
      <c r="O32" s="285"/>
      <c r="P32" s="286"/>
      <c r="Q32" s="284"/>
      <c r="R32" s="285"/>
      <c r="S32" s="285"/>
      <c r="T32" s="286"/>
      <c r="U32" s="284"/>
      <c r="V32" s="287"/>
      <c r="W32" s="285"/>
      <c r="X32" s="286"/>
      <c r="Y32" s="284"/>
      <c r="Z32" s="288"/>
      <c r="AA32" s="285"/>
      <c r="AB32" s="286"/>
    </row>
    <row r="33" spans="1:28" s="49" customFormat="1" x14ac:dyDescent="0.35">
      <c r="A33" s="43"/>
      <c r="B33" s="239"/>
      <c r="C33" s="240">
        <v>4.0999999999999996</v>
      </c>
      <c r="D33" s="241" t="s">
        <v>73</v>
      </c>
      <c r="E33" s="289"/>
      <c r="F33" s="290"/>
      <c r="G33" s="290"/>
      <c r="H33" s="291" t="str">
        <f>IF(H30&lt;1000,"Not Required to Calculate",H23/H28)</f>
        <v>Not Required to Calculate</v>
      </c>
      <c r="I33" s="289"/>
      <c r="J33" s="290"/>
      <c r="K33" s="290"/>
      <c r="L33" s="291" t="str">
        <f>IF(L30&lt;1000,"Not Required to Calculate",L23/L28)</f>
        <v>Not Required to Calculate</v>
      </c>
      <c r="M33" s="289"/>
      <c r="N33" s="290"/>
      <c r="O33" s="290"/>
      <c r="P33" s="291" t="str">
        <f>IF(P30&lt;1000,"Not Required to Calculate",P23/P28)</f>
        <v>Not Required to Calculate</v>
      </c>
      <c r="Q33" s="289"/>
      <c r="R33" s="290"/>
      <c r="S33" s="290"/>
      <c r="T33" s="291">
        <f>IF(T30&lt;1000,"Not Required to Calculate",T23/T28)</f>
        <v>0.90183526699343164</v>
      </c>
      <c r="U33" s="289"/>
      <c r="V33" s="290"/>
      <c r="W33" s="290"/>
      <c r="X33" s="291">
        <f>IF(X30&lt;1000,"Not Required to Calculate",X23/X28)</f>
        <v>0.64680232216293732</v>
      </c>
      <c r="Y33" s="289"/>
      <c r="Z33" s="290"/>
      <c r="AA33" s="290"/>
      <c r="AB33" s="415">
        <f>IF(AB30&lt;1000,"Not Required to Calculate",AB23/AB28)</f>
        <v>0.77547723731645835</v>
      </c>
    </row>
    <row r="34" spans="1:28" s="49" customFormat="1" ht="16" thickBot="1" x14ac:dyDescent="0.4">
      <c r="A34" s="43"/>
      <c r="B34" s="242"/>
      <c r="C34" s="243"/>
      <c r="D34" s="244"/>
      <c r="E34" s="292"/>
      <c r="F34" s="293"/>
      <c r="G34" s="293"/>
      <c r="H34" s="294"/>
      <c r="I34" s="292"/>
      <c r="J34" s="293"/>
      <c r="K34" s="293"/>
      <c r="L34" s="294"/>
      <c r="M34" s="292"/>
      <c r="N34" s="293"/>
      <c r="O34" s="293"/>
      <c r="P34" s="294"/>
      <c r="Q34" s="292"/>
      <c r="R34" s="293"/>
      <c r="S34" s="293"/>
      <c r="T34" s="294"/>
      <c r="U34" s="292"/>
      <c r="V34" s="293"/>
      <c r="W34" s="293"/>
      <c r="X34" s="294"/>
      <c r="Y34" s="292"/>
      <c r="Z34" s="293"/>
      <c r="AA34" s="293"/>
      <c r="AB34" s="294"/>
    </row>
    <row r="35" spans="1:28" s="49" customFormat="1" x14ac:dyDescent="0.35">
      <c r="A35" s="43"/>
      <c r="B35" s="245"/>
      <c r="N35" s="25"/>
      <c r="Z35" s="25"/>
    </row>
    <row r="36" spans="1:28" s="49" customFormat="1" x14ac:dyDescent="0.35">
      <c r="A36" s="43"/>
      <c r="B36" s="25"/>
      <c r="N36" s="25"/>
      <c r="Z36" s="25"/>
    </row>
    <row r="37" spans="1:28" s="49" customFormat="1" x14ac:dyDescent="0.35">
      <c r="A37" s="43"/>
      <c r="C37" s="149" t="s">
        <v>61</v>
      </c>
      <c r="D37" s="149"/>
      <c r="E37" s="149"/>
      <c r="N37" s="25"/>
      <c r="Q37" s="245"/>
      <c r="Z37" s="25"/>
    </row>
    <row r="38" spans="1:28" s="49" customFormat="1" x14ac:dyDescent="0.35">
      <c r="A38" s="43"/>
      <c r="C38" s="149"/>
      <c r="D38" s="309" t="s">
        <v>138</v>
      </c>
      <c r="E38" s="309"/>
      <c r="N38" s="25"/>
      <c r="Z38" s="25"/>
    </row>
    <row r="39" spans="1:28" s="49" customFormat="1" x14ac:dyDescent="0.35">
      <c r="A39" s="43"/>
      <c r="C39" s="149"/>
      <c r="D39" s="149" t="s">
        <v>70</v>
      </c>
      <c r="E39" s="47"/>
      <c r="N39" s="25"/>
      <c r="Q39" s="52"/>
      <c r="Z39" s="25"/>
    </row>
    <row r="40" spans="1:28" s="49" customFormat="1" x14ac:dyDescent="0.35">
      <c r="A40" s="43"/>
      <c r="C40" s="149"/>
      <c r="D40" s="149" t="s">
        <v>66</v>
      </c>
      <c r="E40" s="47"/>
      <c r="G40" s="45"/>
      <c r="N40" s="25"/>
      <c r="Q40" s="48"/>
      <c r="Z40" s="25"/>
    </row>
    <row r="41" spans="1:28" s="49" customFormat="1" x14ac:dyDescent="0.35">
      <c r="A41" s="43"/>
      <c r="C41" s="150"/>
      <c r="D41" s="246" t="s">
        <v>101</v>
      </c>
      <c r="E41" s="246"/>
      <c r="N41" s="25"/>
      <c r="Z41" s="25"/>
    </row>
    <row r="42" spans="1:28" s="49" customFormat="1" x14ac:dyDescent="0.35">
      <c r="A42" s="43"/>
      <c r="C42" s="246"/>
      <c r="D42" s="246"/>
      <c r="E42" s="45"/>
      <c r="N42" s="25"/>
      <c r="Z42" s="25"/>
    </row>
  </sheetData>
  <sheetProtection algorithmName="SHA-512" hashValue="7y7X9J8yuM8MC2dlT/RW5jFrizrq9rQJxiro9JCMav1wr0xrSpGy5oxBI8xZpAPOYDhCW53D5XLJD+dZu1q3Nw==" saltValue="ChVy4tYKM7Desl132UFM1A==" spinCount="100000" sheet="1" formatCells="0" formatColumns="0" formatRows="0"/>
  <phoneticPr fontId="25" type="noConversion"/>
  <conditionalFormatting sqref="G26:G27">
    <cfRule type="cellIs" dxfId="17" priority="72" stopIfTrue="1" operator="lessThan">
      <formula>0</formula>
    </cfRule>
  </conditionalFormatting>
  <conditionalFormatting sqref="K26:K27">
    <cfRule type="cellIs" dxfId="16" priority="35" stopIfTrue="1" operator="lessThan">
      <formula>0</formula>
    </cfRule>
  </conditionalFormatting>
  <conditionalFormatting sqref="S26:S27">
    <cfRule type="cellIs" dxfId="15" priority="31" stopIfTrue="1" operator="lessThan">
      <formula>0</formula>
    </cfRule>
  </conditionalFormatting>
  <conditionalFormatting sqref="O26:O27">
    <cfRule type="cellIs" dxfId="14" priority="32" stopIfTrue="1" operator="lessThan">
      <formula>0</formula>
    </cfRule>
  </conditionalFormatting>
  <conditionalFormatting sqref="W26:W27">
    <cfRule type="cellIs" dxfId="13" priority="29" stopIfTrue="1" operator="lessThan">
      <formula>0</formula>
    </cfRule>
  </conditionalFormatting>
  <conditionalFormatting sqref="AA26:AA27">
    <cfRule type="cellIs" dxfId="12" priority="27" stopIfTrue="1" operator="lessThan">
      <formula>0</formula>
    </cfRule>
  </conditionalFormatting>
  <conditionalFormatting sqref="E26:F27">
    <cfRule type="cellIs" dxfId="11" priority="15" stopIfTrue="1" operator="lessThan">
      <formula>0</formula>
    </cfRule>
  </conditionalFormatting>
  <conditionalFormatting sqref="I26">
    <cfRule type="cellIs" dxfId="10" priority="14" stopIfTrue="1" operator="lessThan">
      <formula>0</formula>
    </cfRule>
  </conditionalFormatting>
  <conditionalFormatting sqref="I27">
    <cfRule type="cellIs" dxfId="9" priority="13" stopIfTrue="1" operator="lessThan">
      <formula>0</formula>
    </cfRule>
  </conditionalFormatting>
  <conditionalFormatting sqref="J26:J27">
    <cfRule type="cellIs" dxfId="8" priority="12" stopIfTrue="1" operator="lessThan">
      <formula>0</formula>
    </cfRule>
  </conditionalFormatting>
  <conditionalFormatting sqref="M26:M27">
    <cfRule type="cellIs" dxfId="7" priority="11" stopIfTrue="1" operator="lessThan">
      <formula>0</formula>
    </cfRule>
  </conditionalFormatting>
  <conditionalFormatting sqref="N26:N27">
    <cfRule type="cellIs" dxfId="6" priority="10" stopIfTrue="1" operator="lessThan">
      <formula>0</formula>
    </cfRule>
  </conditionalFormatting>
  <conditionalFormatting sqref="R26:R27">
    <cfRule type="cellIs" dxfId="5" priority="8" stopIfTrue="1" operator="lessThan">
      <formula>0</formula>
    </cfRule>
  </conditionalFormatting>
  <conditionalFormatting sqref="V26:V27">
    <cfRule type="cellIs" dxfId="4" priority="6" stopIfTrue="1" operator="lessThan">
      <formula>0</formula>
    </cfRule>
  </conditionalFormatting>
  <conditionalFormatting sqref="Z26:Z27">
    <cfRule type="cellIs" dxfId="3" priority="4" stopIfTrue="1" operator="lessThan">
      <formula>0</formula>
    </cfRule>
  </conditionalFormatting>
  <conditionalFormatting sqref="Q26:Q27">
    <cfRule type="cellIs" dxfId="2" priority="3" stopIfTrue="1" operator="lessThan">
      <formula>0</formula>
    </cfRule>
  </conditionalFormatting>
  <conditionalFormatting sqref="U26:U27">
    <cfRule type="cellIs" dxfId="1" priority="2" stopIfTrue="1" operator="lessThan">
      <formula>0</formula>
    </cfRule>
  </conditionalFormatting>
  <conditionalFormatting sqref="Y26:Y27">
    <cfRule type="cellIs" dxfId="0" priority="1" stopIfTrue="1" operator="lessThan">
      <formula>0</formula>
    </cfRule>
  </conditionalFormatting>
  <pageMargins left="0.2" right="0.2" top="0.35" bottom="0.25" header="0.2" footer="0.2"/>
  <pageSetup scale="34" fitToHeight="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pageSetUpPr fitToPage="1"/>
  </sheetPr>
  <dimension ref="A1:C49"/>
  <sheetViews>
    <sheetView zoomScaleNormal="100" workbookViewId="0">
      <selection activeCell="B36" sqref="B36"/>
    </sheetView>
  </sheetViews>
  <sheetFormatPr defaultRowHeight="15.5" x14ac:dyDescent="0.35"/>
  <cols>
    <col min="1" max="1" width="1.81640625" style="2" customWidth="1"/>
    <col min="2" max="2" width="92.453125" style="196" bestFit="1" customWidth="1"/>
    <col min="3" max="3" width="33.26953125" bestFit="1" customWidth="1"/>
  </cols>
  <sheetData>
    <row r="1" spans="2:3" s="2" customFormat="1" x14ac:dyDescent="0.35">
      <c r="B1" s="26" t="s">
        <v>139</v>
      </c>
    </row>
    <row r="2" spans="2:3" s="5" customFormat="1" x14ac:dyDescent="0.35">
      <c r="B2" s="40" t="s">
        <v>143</v>
      </c>
    </row>
    <row r="3" spans="2:3" s="2" customFormat="1" x14ac:dyDescent="0.35">
      <c r="B3" s="26" t="s">
        <v>131</v>
      </c>
    </row>
    <row r="4" spans="2:3" s="2" customFormat="1" x14ac:dyDescent="0.35">
      <c r="B4" s="26"/>
    </row>
    <row r="5" spans="2:3" s="2" customFormat="1" x14ac:dyDescent="0.35">
      <c r="B5" s="44" t="s">
        <v>87</v>
      </c>
    </row>
    <row r="6" spans="2:3" s="2" customFormat="1" x14ac:dyDescent="0.35">
      <c r="B6" s="194">
        <f>'Cover Page'!C7</f>
        <v>0</v>
      </c>
    </row>
    <row r="7" spans="2:3" s="2" customFormat="1" ht="15.75" customHeight="1" x14ac:dyDescent="0.35">
      <c r="B7" s="44" t="s">
        <v>88</v>
      </c>
      <c r="C7" s="400" t="s">
        <v>127</v>
      </c>
    </row>
    <row r="8" spans="2:3" s="2" customFormat="1" ht="15.75" customHeight="1" x14ac:dyDescent="0.35">
      <c r="B8" s="295" t="str">
        <f>'Cover Page'!C8</f>
        <v>Metropolitan Life Insurance Company</v>
      </c>
    </row>
    <row r="9" spans="2:3" s="2" customFormat="1" ht="15.75" customHeight="1" x14ac:dyDescent="0.35">
      <c r="B9" s="54" t="s">
        <v>90</v>
      </c>
    </row>
    <row r="10" spans="2:3" s="2" customFormat="1" ht="15.75" customHeight="1" x14ac:dyDescent="0.35">
      <c r="B10" s="295" t="str">
        <f>'Cover Page'!C9</f>
        <v>None</v>
      </c>
    </row>
    <row r="11" spans="2:3" s="2" customFormat="1" x14ac:dyDescent="0.35">
      <c r="B11" s="54" t="s">
        <v>85</v>
      </c>
    </row>
    <row r="12" spans="2:3" s="2" customFormat="1" x14ac:dyDescent="0.35">
      <c r="B12" s="195" t="str">
        <f>'Cover Page'!C6</f>
        <v>2022</v>
      </c>
    </row>
    <row r="13" spans="2:3" s="2" customFormat="1" x14ac:dyDescent="0.35">
      <c r="B13" s="54"/>
    </row>
    <row r="14" spans="2:3" s="2" customFormat="1" x14ac:dyDescent="0.35">
      <c r="B14" s="54"/>
    </row>
    <row r="15" spans="2:3" s="196" customFormat="1" x14ac:dyDescent="0.35">
      <c r="B15" s="54"/>
    </row>
    <row r="16" spans="2:3" s="196" customFormat="1" ht="16" thickBot="1" x14ac:dyDescent="0.4">
      <c r="B16" s="296"/>
      <c r="C16" s="394" t="s">
        <v>130</v>
      </c>
    </row>
    <row r="17" spans="2:3" s="196" customFormat="1" ht="47" thickBot="1" x14ac:dyDescent="0.4">
      <c r="B17" s="395" t="s">
        <v>155</v>
      </c>
      <c r="C17" s="408">
        <v>2.35E-2</v>
      </c>
    </row>
    <row r="18" spans="2:3" s="196" customFormat="1" ht="46.5" x14ac:dyDescent="0.35">
      <c r="B18" s="396" t="s">
        <v>156</v>
      </c>
      <c r="C18" s="401"/>
    </row>
    <row r="19" spans="2:3" s="196" customFormat="1" x14ac:dyDescent="0.35">
      <c r="B19" s="372" t="s">
        <v>96</v>
      </c>
      <c r="C19" s="366"/>
    </row>
    <row r="20" spans="2:3" s="196" customFormat="1" x14ac:dyDescent="0.35">
      <c r="B20" s="370" t="s">
        <v>97</v>
      </c>
      <c r="C20" s="371"/>
    </row>
    <row r="21" spans="2:3" s="196" customFormat="1" x14ac:dyDescent="0.35">
      <c r="B21" s="373"/>
      <c r="C21" s="374"/>
    </row>
    <row r="22" spans="2:3" s="196" customFormat="1" x14ac:dyDescent="0.35">
      <c r="B22" s="373" t="s">
        <v>191</v>
      </c>
      <c r="C22" s="374"/>
    </row>
    <row r="23" spans="2:3" s="196" customFormat="1" x14ac:dyDescent="0.35">
      <c r="B23" s="373"/>
      <c r="C23" s="374"/>
    </row>
    <row r="24" spans="2:3" s="196" customFormat="1" x14ac:dyDescent="0.35">
      <c r="B24" s="373"/>
      <c r="C24" s="374"/>
    </row>
    <row r="25" spans="2:3" s="196" customFormat="1" x14ac:dyDescent="0.35">
      <c r="B25" s="373"/>
      <c r="C25" s="374"/>
    </row>
    <row r="26" spans="2:3" s="196" customFormat="1" x14ac:dyDescent="0.35">
      <c r="B26" s="373"/>
      <c r="C26" s="374"/>
    </row>
    <row r="27" spans="2:3" s="196" customFormat="1" x14ac:dyDescent="0.35">
      <c r="B27" s="373"/>
      <c r="C27" s="374"/>
    </row>
    <row r="28" spans="2:3" s="196" customFormat="1" x14ac:dyDescent="0.35">
      <c r="B28" s="373"/>
      <c r="C28" s="374"/>
    </row>
    <row r="29" spans="2:3" s="196" customFormat="1" x14ac:dyDescent="0.35">
      <c r="B29" s="373"/>
      <c r="C29" s="374"/>
    </row>
    <row r="30" spans="2:3" s="196" customFormat="1" x14ac:dyDescent="0.35">
      <c r="B30" s="373"/>
      <c r="C30" s="374"/>
    </row>
    <row r="31" spans="2:3" s="196" customFormat="1" x14ac:dyDescent="0.35">
      <c r="B31" s="375"/>
      <c r="C31" s="376"/>
    </row>
    <row r="32" spans="2:3" s="196" customFormat="1" ht="46.5" x14ac:dyDescent="0.35">
      <c r="B32" s="397" t="s">
        <v>157</v>
      </c>
      <c r="C32" s="377"/>
    </row>
    <row r="33" spans="2:3" s="196" customFormat="1" x14ac:dyDescent="0.35">
      <c r="B33" s="368" t="s">
        <v>95</v>
      </c>
      <c r="C33" s="369" t="s">
        <v>154</v>
      </c>
    </row>
    <row r="34" spans="2:3" s="196" customFormat="1" x14ac:dyDescent="0.35">
      <c r="B34" s="398"/>
      <c r="C34" s="367"/>
    </row>
    <row r="35" spans="2:3" s="196" customFormat="1" x14ac:dyDescent="0.35">
      <c r="B35" s="398" t="s">
        <v>202</v>
      </c>
      <c r="C35" s="367" t="s">
        <v>192</v>
      </c>
    </row>
    <row r="36" spans="2:3" s="196" customFormat="1" x14ac:dyDescent="0.35">
      <c r="B36" s="398"/>
      <c r="C36" s="367"/>
    </row>
    <row r="37" spans="2:3" s="196" customFormat="1" x14ac:dyDescent="0.35">
      <c r="B37" s="398"/>
      <c r="C37" s="367"/>
    </row>
    <row r="38" spans="2:3" s="196" customFormat="1" x14ac:dyDescent="0.35">
      <c r="B38" s="398"/>
      <c r="C38" s="367"/>
    </row>
    <row r="39" spans="2:3" s="196" customFormat="1" x14ac:dyDescent="0.35">
      <c r="B39" s="398"/>
      <c r="C39" s="367"/>
    </row>
    <row r="40" spans="2:3" s="196" customFormat="1" x14ac:dyDescent="0.35">
      <c r="B40" s="398"/>
      <c r="C40" s="367"/>
    </row>
    <row r="41" spans="2:3" s="196" customFormat="1" x14ac:dyDescent="0.35">
      <c r="B41" s="398"/>
      <c r="C41" s="367"/>
    </row>
    <row r="42" spans="2:3" s="196" customFormat="1" x14ac:dyDescent="0.35">
      <c r="B42" s="398"/>
      <c r="C42" s="367"/>
    </row>
    <row r="43" spans="2:3" s="196" customFormat="1" ht="16" thickBot="1" x14ac:dyDescent="0.4">
      <c r="B43" s="364"/>
      <c r="C43" s="365"/>
    </row>
    <row r="44" spans="2:3" s="196" customFormat="1" x14ac:dyDescent="0.35">
      <c r="B44" s="205"/>
    </row>
    <row r="45" spans="2:3" s="196" customFormat="1" x14ac:dyDescent="0.35">
      <c r="B45" s="149" t="s">
        <v>61</v>
      </c>
      <c r="C45" s="298"/>
    </row>
    <row r="46" spans="2:3" s="196" customFormat="1" x14ac:dyDescent="0.35">
      <c r="B46" s="149" t="s">
        <v>138</v>
      </c>
      <c r="C46" s="149"/>
    </row>
    <row r="47" spans="2:3" s="196" customFormat="1" x14ac:dyDescent="0.35">
      <c r="B47" s="149" t="s">
        <v>70</v>
      </c>
      <c r="C47" s="149"/>
    </row>
    <row r="48" spans="2:3" s="196" customFormat="1" x14ac:dyDescent="0.35">
      <c r="B48" s="149" t="s">
        <v>66</v>
      </c>
      <c r="C48" s="149"/>
    </row>
    <row r="49" spans="2:3" s="196" customFormat="1" x14ac:dyDescent="0.35">
      <c r="B49" s="297" t="s">
        <v>101</v>
      </c>
      <c r="C49" s="299"/>
    </row>
  </sheetData>
  <sheetProtection algorithmName="SHA-512" hashValue="/zJIfs3YvXLz2GX5JkWvUizpG2ZtoINn1ooiWafCFAH5e3AmseVcV8XiTDTAvjozUS0tonD6zTtkKaVCzHvCuQ==" saltValue="DtElMlk3hsexHtv0FTGOCA==" spinCount="100000" sheet="1" formatCells="0" formatColumns="0" formatRows="0"/>
  <pageMargins left="0.7" right="0.7" top="0.75" bottom="0.75" header="0.3" footer="0.3"/>
  <pageSetup scale="73"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66"/>
    <pageSetUpPr fitToPage="1"/>
  </sheetPr>
  <dimension ref="B1:D27"/>
  <sheetViews>
    <sheetView zoomScaleNormal="100" workbookViewId="0">
      <selection activeCell="C7" sqref="C7"/>
    </sheetView>
  </sheetViews>
  <sheetFormatPr defaultColWidth="9.1796875" defaultRowHeight="15.5" x14ac:dyDescent="0.35"/>
  <cols>
    <col min="1" max="1" width="1.81640625" style="18" customWidth="1"/>
    <col min="2" max="2" width="96.1796875" style="25" customWidth="1"/>
    <col min="3" max="16384" width="9.1796875" style="18"/>
  </cols>
  <sheetData>
    <row r="1" spans="2:4" x14ac:dyDescent="0.35">
      <c r="B1" s="26" t="s">
        <v>68</v>
      </c>
    </row>
    <row r="2" spans="2:4" s="21" customFormat="1" x14ac:dyDescent="0.35">
      <c r="B2" s="40" t="s">
        <v>143</v>
      </c>
    </row>
    <row r="3" spans="2:4" x14ac:dyDescent="0.35">
      <c r="B3" s="26" t="s">
        <v>91</v>
      </c>
    </row>
    <row r="4" spans="2:4" x14ac:dyDescent="0.35">
      <c r="B4" s="26"/>
    </row>
    <row r="5" spans="2:4" x14ac:dyDescent="0.35">
      <c r="B5" s="44" t="s">
        <v>87</v>
      </c>
    </row>
    <row r="6" spans="2:4" ht="16.5" customHeight="1" x14ac:dyDescent="0.35">
      <c r="B6" s="194">
        <f>'Cover Page'!C7</f>
        <v>0</v>
      </c>
    </row>
    <row r="7" spans="2:4" ht="15.75" customHeight="1" x14ac:dyDescent="0.35">
      <c r="B7" s="44" t="s">
        <v>88</v>
      </c>
    </row>
    <row r="8" spans="2:4" ht="15.75" customHeight="1" x14ac:dyDescent="0.35">
      <c r="B8" s="295" t="str">
        <f>'Cover Page'!C8</f>
        <v>Metropolitan Life Insurance Company</v>
      </c>
      <c r="D8" s="344" t="s">
        <v>91</v>
      </c>
    </row>
    <row r="9" spans="2:4" ht="15.75" customHeight="1" x14ac:dyDescent="0.35">
      <c r="B9" s="54" t="s">
        <v>90</v>
      </c>
    </row>
    <row r="10" spans="2:4" ht="15.75" customHeight="1" x14ac:dyDescent="0.35">
      <c r="B10" s="295" t="str">
        <f>'Cover Page'!C9</f>
        <v>None</v>
      </c>
    </row>
    <row r="11" spans="2:4" x14ac:dyDescent="0.35">
      <c r="B11" s="54" t="s">
        <v>85</v>
      </c>
    </row>
    <row r="12" spans="2:4" x14ac:dyDescent="0.35">
      <c r="B12" s="195" t="str">
        <f>'Cover Page'!C6</f>
        <v>2022</v>
      </c>
    </row>
    <row r="13" spans="2:4" x14ac:dyDescent="0.35">
      <c r="B13" s="300"/>
    </row>
    <row r="17" spans="2:2" s="25" customFormat="1" ht="16" thickBot="1" x14ac:dyDescent="0.4">
      <c r="B17" s="301" t="s">
        <v>92</v>
      </c>
    </row>
    <row r="18" spans="2:2" s="25" customFormat="1" ht="140" thickBot="1" x14ac:dyDescent="0.4">
      <c r="B18" s="399" t="s">
        <v>158</v>
      </c>
    </row>
    <row r="19" spans="2:2" s="25" customFormat="1" x14ac:dyDescent="0.35"/>
    <row r="20" spans="2:2" s="25" customFormat="1" x14ac:dyDescent="0.35"/>
    <row r="21" spans="2:2" s="25" customFormat="1" x14ac:dyDescent="0.35"/>
    <row r="22" spans="2:2" s="25" customFormat="1" x14ac:dyDescent="0.35"/>
    <row r="23" spans="2:2" s="25" customFormat="1" x14ac:dyDescent="0.35">
      <c r="B23" s="24" t="s">
        <v>93</v>
      </c>
    </row>
    <row r="24" spans="2:2" s="25" customFormat="1" x14ac:dyDescent="0.35"/>
    <row r="25" spans="2:2" s="25" customFormat="1" x14ac:dyDescent="0.35"/>
    <row r="26" spans="2:2" s="25" customFormat="1" x14ac:dyDescent="0.35"/>
    <row r="27" spans="2:2" s="25" customFormat="1" x14ac:dyDescent="0.35">
      <c r="B27" s="24" t="s">
        <v>94</v>
      </c>
    </row>
  </sheetData>
  <sheetProtection algorithmName="SHA-512" hashValue="0Zta9WWRwbIjQVV0STEfl7aTwSpfv2vqbFtzilEort6gG8SOyufU8sFFmydJO6WpVw0GEd8tWJGcjsYndNsIng==" saltValue="6CKHQJcNfcyCYcSxMOtZVw==" spinCount="100000" sheet="1" formatCells="0" formatColumns="0" formatRows="0"/>
  <pageMargins left="0.7" right="0.7" top="0.75" bottom="0.75" header="0.3" footer="0.3"/>
  <pageSetup scale="87" orientation="landscape" r:id="rId1"/>
  <headerFooter>
    <oddFooter>&amp;LMedical Loss Ratio Reporting Form&amp;R[&amp;A]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2023-07-12T15:44:34Z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