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40133DB9-52F5-42A7-870C-E8A03489E668}" xr6:coauthVersionLast="47" xr6:coauthVersionMax="47" xr10:uidLastSave="{00000000-0000-0000-0000-000000000000}"/>
  <bookViews>
    <workbookView xWindow="-120" yWindow="-120" windowWidth="29040" windowHeight="15720" tabRatio="72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O51" i="18"/>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O24" i="4" l="1"/>
  <c r="P24" i="4"/>
  <c r="AA22" i="10" s="1"/>
  <c r="AB22" i="10" s="1"/>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W23" i="10"/>
  <c r="X23" i="10" s="1"/>
  <c r="S23" i="10"/>
  <c r="T23" i="10" s="1"/>
  <c r="O23" i="10"/>
  <c r="P23" i="10" s="1"/>
  <c r="K23" i="10"/>
  <c r="L23" i="10" s="1"/>
  <c r="K35" i="4"/>
  <c r="W28" i="10"/>
  <c r="I35" i="4"/>
  <c r="J35" i="4"/>
  <c r="O27" i="10" s="1"/>
  <c r="P27" i="10" s="1"/>
  <c r="P28" i="10" s="1"/>
  <c r="AA23" i="10" l="1"/>
  <c r="AB23" i="10" s="1"/>
  <c r="AB33" i="10" s="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<sst xmlns="http://schemas.openxmlformats.org/spreadsheetml/2006/main" count="361" uniqueCount="193">
  <si>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</si>
  <si>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</si>
  <si>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</si>
  <si>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</si>
  <si>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</si>
  <si>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</si>
  <si>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</si>
  <si>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</si>
  <si>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</si>
  <si>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</si>
  <si>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</si>
  <si>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</si>
  <si>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</si>
  <si>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</si>
  <si>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</si>
  <si>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</si>
  <si>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</si>
  <si>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</si>
  <si>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</si>
  <si>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</si>
  <si>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</si>
  <si>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</si>
  <si>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</si>
  <si>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</si>
  <si>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</si>
  <si>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</si>
  <si>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</si>
  <si>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</si>
  <si>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</si>
  <si>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</si>
  <si>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</si>
  <si>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</si>
  <si>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</si>
  <si>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</si>
  <si>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</si>
  <si>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</si>
  <si>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</si>
  <si>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</si>
  <si>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</si>
  <si>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</si>
  <si>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</si>
  <si>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</si>
  <si>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</si>
  <si>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</si>
  <si>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</si>
  <si>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</si>
  <si>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</si>
  <si>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</si>
  <si>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</si>
  <si>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</si>
  <si>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</si>
  <si>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</si>
  <si>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</si>
  <si>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</si>
  <si>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</si>
  <si>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</si>
  <si>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</si>
  <si>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</si>
  <si>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</si>
  <si>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</si>
  <si>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</si>
  <si>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</si>
  <si>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</si>
  <si>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</si>
  <si>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</si>
  <si>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</si>
  <si>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</si>
  <si>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</si>
  <si>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</si>
  <si>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</si>
  <si>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</si>
  <si>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</si>
  <si>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</si>
  <si>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</si>
  <si>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</si>
  <si>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</si>
  <si>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</si>
  <si>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</si>
  <si>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</si>
  <si>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</si>
  <si>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</si>
  <si>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</si>
  <si>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</si>
  <si>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</si>
  <si>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</si>
  <si>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</si>
  <si>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</si>
  <si>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</si>
  <si>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</si>
  <si>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</si>
  <si>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</si>
  <si>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</si>
  <si>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</si>
  <si>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</si>
  <si>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</si>
  <si>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</si>
  <si>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</si>
  <si>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</si>
  <si>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</si>
  <si>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</si>
  <si>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</si>
  <si>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</si>
  <si>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</si>
  <si>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</si>
  <si>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</si>
  <si>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</si>
  <si>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</si>
  <si>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</si>
  <si>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</si>
  <si>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</si>
  <si>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</si>
  <si>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</si>
  <si>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</si>
  <si>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</si>
  <si>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</si>
  <si>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</si>
  <si>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</si>
  <si>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</si>
  <si>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</si>
  <si>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</si>
  <si>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</si>
  <si>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</si>
  <si>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</si>
  <si>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</si>
  <si>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</si>
  <si>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</si>
  <si>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</si>
  <si>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</si>
  <si>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</si>
  <si>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</si>
  <si>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</si>
  <si>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</si>
  <si>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</si>
  <si>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</si>
  <si>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</si>
  <si>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</si>
  <si>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</si>
  <si>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</si>
  <si>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</si>
  <si>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</si>
  <si>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</si>
  <si>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</si>
  <si>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</si>
  <si>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</si>
  <si>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</si>
  <si>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</si>
  <si>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</si>
  <si>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</si>
  <si>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</si>
  <si>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</si>
  <si>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</si>
  <si>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</si>
  <si>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</si>
  <si>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</si>
  <si>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</si>
  <si>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</si>
  <si>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</si>
  <si>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</si>
  <si>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</si>
  <si>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</si>
  <si>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No</t>
  </si>
  <si>
    <t xml:space="preserve">          Allocation</t>
  </si>
  <si>
    <t xml:space="preserve">          Description</t>
  </si>
  <si>
    <t>Guaranty fund assessments are allocated pro rata based on membership associated with contracts in each segment (i.e., individual, small group, large group) sitused in each state.</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</si>
  <si>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</si>
  <si>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</si>
  <si>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compensation (including but not limited to salary and benefits) to employees engaged in soliciting and generating sales to policyholders for the issuer.</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</si>
  <si>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</si>
  <si>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</si>
  <si>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</si>
  <si>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</si>
  <si>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</si>
  <si>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Cigna Health and Life Insurance Company</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</si>
  <si>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</si>
  <si>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 xml:space="preserve">Premium earned by segment by contract situs state is used to allocate state and municipal premium taxes. </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</si>
  <si>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</si>
  <si>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Commission expenses are identifiable to the individual segment. 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</si>
  <si>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N/A</t>
  </si>
  <si>
    <t>Once dollars have been allocated to the California sitused other health column based on the methodology noted above- these dollars are then allocated to the individual, small and large group sizing based on membermonths in each of those segments.</t>
  </si>
  <si>
    <t>Once dollars have been allocated to the California sitused other health column based on the methodology noted above- these dollars are then allocated to the individual, small and large group sizing based on premium in each of those segments.</t>
  </si>
  <si>
    <t>Property taxes are allocated pro rata based on membership. Once dollars have been allocated to the California sitused other health column based on the methodology noted above- these dollars are then allocated to the individual, small group and large group sizing based on membership in each of those segments.</t>
  </si>
  <si>
    <t>Signing as Vice President of CHLIC not as Chief Financial Officer</t>
  </si>
  <si>
    <t>Includes claims paid to or received by physicians and other non-physician clinical providers, including under capitation contracts with those providers, whose services are covered by the policy for clinical services or supplies covered by the policy.</t>
  </si>
  <si>
    <t>Federal income taxes (FIT), excluding FIT  on net investment income, capital gains and CMS medical loss rebate liability  (CMS MLR), were allocated by state and by CMS segment  based on their pro rata share of pre-federal tax income excluding net investment income, capital gains, CMS MLR and CMS Health Insurance Industry (HII)  Fee.</t>
  </si>
  <si>
    <t>Includes all federal taxes and assessments allocated to health insurance coverage reported under Section 2718 of the Public Health Service Act and excludes federal income taxes on investment income, capital gains and the CMS medical loss rebate liability  and fees for examinations by any Federal departments other than as specified in 45 CFR §158.161(a) as other non-claims costs, that are not included as an adjustment to premium revenue.</t>
  </si>
  <si>
    <t>Includes State income, excise, business, and other taxes that may be excluded from earned premium under 45 CFR §158.162(b)(1), also includes State premium taxes.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</si>
  <si>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</si>
  <si>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n/a</t>
  </si>
  <si>
    <t>2024</t>
  </si>
  <si>
    <t>Signing as Vice President of CHLIC not as Chief Executive Officer / President</t>
  </si>
  <si>
    <t>Victor Babinov</t>
  </si>
  <si>
    <t>Kathleen O'Neil</t>
  </si>
  <si>
    <t>2371-3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</si>
</sst>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6"/>
      <name val="Harlow Solid Italic"/>
      <family val="5"/>
    </font>
    <font>
      <b/>
      <sz val="25"/>
      <name val="Rastanty Cortez"/>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22" xfId="0" applyFont="1" applyBorder="1" applyProtection="1">
      <protection locked="0"/>
    </xf>
    <xf numFmtId="41" fontId="30" fillId="0" borderId="61" xfId="126" applyNumberFormat="1" applyFont="1" applyBorder="1" applyAlignment="1" applyProtection="1">
      <alignment horizontal="center" vertical="top"/>
      <protection locked="0"/>
    </xf>
    <xf numFmtId="41" fontId="30" fillId="0" borderId="18" xfId="126" applyNumberFormat="1" applyFont="1" applyBorder="1" applyAlignment="1" applyProtection="1">
      <alignment horizontal="center" vertical="top"/>
      <protection locked="0"/>
    </xf>
    <xf numFmtId="0" fontId="40" fillId="0" borderId="0" xfId="0" applyFont="1" applyAlignment="1" applyProtection="1">
      <alignment vertical="center"/>
      <protection locked="0"/>
    </xf>
    <xf numFmtId="0" fontId="41" fillId="0" borderId="0" xfId="0" applyFo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H21" sqref="H21"/>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188</v>
      </c>
    </row>
    <row r="7" spans="1:3" ht="15.75" x14ac:dyDescent="0.2">
      <c r="A7" s="17" t="s">
        <v>1</v>
      </c>
      <c r="B7" s="18" t="s">
        <v>153</v>
      </c>
      <c r="C7" s="20" t="s">
        <v>192</v>
      </c>
    </row>
    <row r="8" spans="1:3" ht="15.75" x14ac:dyDescent="0.2">
      <c r="A8" s="17" t="s">
        <v>2</v>
      </c>
      <c r="B8" s="18" t="s">
        <v>88</v>
      </c>
      <c r="C8" s="19" t="s">
        <v>172</v>
      </c>
    </row>
    <row r="9" spans="1:3" ht="15.75" x14ac:dyDescent="0.2">
      <c r="A9" s="17" t="s">
        <v>3</v>
      </c>
      <c r="B9" s="18" t="s">
        <v>89</v>
      </c>
      <c r="C9" s="19"/>
    </row>
    <row r="10" spans="1:3" ht="16.5" thickBot="1" x14ac:dyDescent="0.3">
      <c r="A10" s="21" t="s">
        <v>4</v>
      </c>
      <c r="B10" s="22" t="s">
        <v>86</v>
      </c>
      <c r="C10" s="359" t="s">
        <v>160</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D6" sqref="D6"/>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t="str">
        <f>'Cover Page'!C7</f>
        <v>2371-3</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Cigna Health and Life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25855731.309999999</v>
      </c>
      <c r="L21" s="56">
        <f>'Pt 2 Premium and Claims'!L22+'Pt 2 Premium and Claims'!L23-'Pt 2 Premium and Claims'!L24-'Pt 2 Premium and Claims'!L25</f>
        <v>25882086.899999999</v>
      </c>
      <c r="M21" s="55">
        <f>'Pt 2 Premium and Claims'!M22+'Pt 2 Premium and Claims'!M23-'Pt 2 Premium and Claims'!M24-'Pt 2 Premium and Claims'!M25</f>
        <v>11956354.880000001</v>
      </c>
      <c r="N21" s="56">
        <f>'Pt 2 Premium and Claims'!N22+'Pt 2 Premium and Claims'!N23-'Pt 2 Premium and Claims'!N24-'Pt 2 Premium and Claims'!N25</f>
        <v>11988489.609999999</v>
      </c>
      <c r="O21" s="55">
        <f>'Pt 2 Premium and Claims'!O22+'Pt 2 Premium and Claims'!O23-'Pt 2 Premium and Claims'!O24-'Pt 2 Premium and Claims'!O25</f>
        <v>242089231.69999999</v>
      </c>
      <c r="P21" s="56">
        <f>'Pt 2 Premium and Claims'!P22+'Pt 2 Premium and Claims'!P23-'Pt 2 Premium and Claims'!P24-'Pt 2 Premium and Claims'!P25</f>
        <v>242395895.25999999</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14079614.040000001</v>
      </c>
      <c r="L24" s="56">
        <f>'Pt 2 Premium and Claims'!L51</f>
        <v>14211749</v>
      </c>
      <c r="M24" s="55">
        <f>'Pt 2 Premium and Claims'!M51</f>
        <v>9430241.0099999979</v>
      </c>
      <c r="N24" s="56">
        <f>'Pt 2 Premium and Claims'!N51</f>
        <v>9496309</v>
      </c>
      <c r="O24" s="55">
        <f>'Pt 2 Premium and Claims'!O51</f>
        <v>203998986.08999997</v>
      </c>
      <c r="P24" s="56">
        <f>'Pt 2 Premium and Claims'!P51</f>
        <v>204443641</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1494531.5002484974</v>
      </c>
      <c r="L28" s="76">
        <v>1494531.5002484974</v>
      </c>
      <c r="M28" s="74">
        <v>142362.60246316835</v>
      </c>
      <c r="N28" s="73">
        <v>142362.60246316835</v>
      </c>
      <c r="O28" s="74">
        <v>-1074393.8845601203</v>
      </c>
      <c r="P28" s="76">
        <v>-1074393.8845601203</v>
      </c>
    </row>
    <row r="29" spans="2:16" ht="30" x14ac:dyDescent="0.2">
      <c r="B29" s="53"/>
      <c r="C29" s="54"/>
      <c r="D29" s="345" t="s">
        <v>67</v>
      </c>
      <c r="E29" s="74"/>
      <c r="F29" s="76"/>
      <c r="G29" s="72"/>
      <c r="H29" s="73"/>
      <c r="I29" s="74"/>
      <c r="J29" s="75"/>
      <c r="K29" s="74">
        <v>0</v>
      </c>
      <c r="L29" s="76">
        <v>0</v>
      </c>
      <c r="M29" s="74">
        <v>0</v>
      </c>
      <c r="N29" s="73">
        <v>0</v>
      </c>
      <c r="O29" s="74">
        <v>0</v>
      </c>
      <c r="P29" s="76">
        <v>0</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10634.661825523572</v>
      </c>
      <c r="L31" s="76">
        <v>10634.661825523572</v>
      </c>
      <c r="M31" s="74">
        <v>4917.7410335158866</v>
      </c>
      <c r="N31" s="73">
        <v>4917.7410335158866</v>
      </c>
      <c r="O31" s="74">
        <v>99573.169285472468</v>
      </c>
      <c r="P31" s="76">
        <v>99573.169285472468</v>
      </c>
    </row>
    <row r="32" spans="2:16" x14ac:dyDescent="0.2">
      <c r="B32" s="53"/>
      <c r="C32" s="54"/>
      <c r="D32" s="344" t="s">
        <v>104</v>
      </c>
      <c r="E32" s="74"/>
      <c r="F32" s="76"/>
      <c r="G32" s="72"/>
      <c r="H32" s="73"/>
      <c r="I32" s="74"/>
      <c r="J32" s="75"/>
      <c r="K32" s="74">
        <v>411782.46404731792</v>
      </c>
      <c r="L32" s="76">
        <v>411782.46404731792</v>
      </c>
      <c r="M32" s="74">
        <v>190418.79784720636</v>
      </c>
      <c r="N32" s="73">
        <v>190418.79784720636</v>
      </c>
      <c r="O32" s="74">
        <v>3855551.3728668946</v>
      </c>
      <c r="P32" s="76">
        <v>3855551.3728668946</v>
      </c>
    </row>
    <row r="33" spans="2:16" x14ac:dyDescent="0.2">
      <c r="B33" s="53"/>
      <c r="C33" s="54"/>
      <c r="D33" s="344" t="s">
        <v>103</v>
      </c>
      <c r="E33" s="74"/>
      <c r="F33" s="76"/>
      <c r="G33" s="72"/>
      <c r="H33" s="73"/>
      <c r="I33" s="74"/>
      <c r="J33" s="75"/>
      <c r="K33" s="74">
        <v>0</v>
      </c>
      <c r="L33" s="76">
        <v>0</v>
      </c>
      <c r="M33" s="74">
        <v>0</v>
      </c>
      <c r="N33" s="73">
        <v>0</v>
      </c>
      <c r="O33" s="74">
        <v>0</v>
      </c>
      <c r="P33" s="76">
        <v>0</v>
      </c>
    </row>
    <row r="34" spans="2:16" x14ac:dyDescent="0.2">
      <c r="B34" s="53"/>
      <c r="C34" s="54">
        <v>3.3</v>
      </c>
      <c r="D34" s="344" t="s">
        <v>21</v>
      </c>
      <c r="E34" s="77"/>
      <c r="F34" s="76"/>
      <c r="G34" s="72"/>
      <c r="H34" s="73"/>
      <c r="I34" s="74"/>
      <c r="J34" s="75"/>
      <c r="K34" s="77">
        <v>18.944333899393275</v>
      </c>
      <c r="L34" s="76">
        <v>18.944333899393275</v>
      </c>
      <c r="M34" s="74">
        <v>8.6156283222953345</v>
      </c>
      <c r="N34" s="73">
        <v>8.6156283222953345</v>
      </c>
      <c r="O34" s="74">
        <v>196.16500483728575</v>
      </c>
      <c r="P34" s="76">
        <v>196.16500483728575</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1916967.5704552382</v>
      </c>
      <c r="L35" s="79">
        <f t="shared" si="0"/>
        <v>1916967.5704552382</v>
      </c>
      <c r="M35" s="78">
        <f t="shared" si="0"/>
        <v>337707.75697221293</v>
      </c>
      <c r="N35" s="79">
        <f t="shared" si="0"/>
        <v>337707.75697221293</v>
      </c>
      <c r="O35" s="78">
        <f t="shared" si="0"/>
        <v>2880926.8225970841</v>
      </c>
      <c r="P35" s="79">
        <f t="shared" si="0"/>
        <v>2880926.8225970841</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v>402986.04315728159</v>
      </c>
      <c r="L38" s="76">
        <v>402986.04315728159</v>
      </c>
      <c r="M38" s="74">
        <v>183272.63367263606</v>
      </c>
      <c r="N38" s="76">
        <v>183272.63367263606</v>
      </c>
      <c r="O38" s="74">
        <v>4172844.4782024538</v>
      </c>
      <c r="P38" s="76">
        <v>4172844.4782024538</v>
      </c>
    </row>
    <row r="39" spans="2:16" x14ac:dyDescent="0.2">
      <c r="B39" s="54"/>
      <c r="C39" s="54">
        <v>4.2</v>
      </c>
      <c r="D39" s="344" t="s">
        <v>19</v>
      </c>
      <c r="E39" s="74"/>
      <c r="F39" s="76"/>
      <c r="G39" s="72"/>
      <c r="H39" s="76"/>
      <c r="I39" s="74"/>
      <c r="J39" s="76"/>
      <c r="K39" s="74">
        <v>1427121.21</v>
      </c>
      <c r="L39" s="76">
        <v>1427121.21</v>
      </c>
      <c r="M39" s="74">
        <v>126806.31839763885</v>
      </c>
      <c r="N39" s="76">
        <v>126806.31839763885</v>
      </c>
      <c r="O39" s="74">
        <v>2567542.0731230387</v>
      </c>
      <c r="P39" s="76">
        <v>2567542.0731230387</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69678.5636443814</v>
      </c>
      <c r="L41" s="76">
        <v>69678.5636443814</v>
      </c>
      <c r="M41" s="77">
        <v>31688.873812059279</v>
      </c>
      <c r="N41" s="76">
        <v>31688.873812059279</v>
      </c>
      <c r="O41" s="77">
        <v>721508.38593448559</v>
      </c>
      <c r="P41" s="76">
        <v>721508.38593448559</v>
      </c>
    </row>
    <row r="42" spans="2:16" ht="30" x14ac:dyDescent="0.2">
      <c r="B42" s="54"/>
      <c r="C42" s="80"/>
      <c r="D42" s="345" t="s">
        <v>123</v>
      </c>
      <c r="E42" s="77"/>
      <c r="F42" s="76"/>
      <c r="G42" s="348"/>
      <c r="H42" s="76"/>
      <c r="I42" s="77"/>
      <c r="J42" s="76"/>
      <c r="K42" s="77">
        <v>9185.5636764219598</v>
      </c>
      <c r="L42" s="76">
        <v>9185.5636764219598</v>
      </c>
      <c r="M42" s="77">
        <v>4177.4708462757226</v>
      </c>
      <c r="N42" s="76">
        <v>4177.4708462757226</v>
      </c>
      <c r="O42" s="77">
        <v>95114.779574077213</v>
      </c>
      <c r="P42" s="76">
        <v>95114.779574077213</v>
      </c>
    </row>
    <row r="43" spans="2:16" x14ac:dyDescent="0.2">
      <c r="B43" s="54"/>
      <c r="C43" s="54">
        <v>4.4000000000000004</v>
      </c>
      <c r="D43" s="344" t="s">
        <v>20</v>
      </c>
      <c r="E43" s="77"/>
      <c r="F43" s="350"/>
      <c r="G43" s="348"/>
      <c r="H43" s="72"/>
      <c r="I43" s="77"/>
      <c r="J43" s="72"/>
      <c r="K43" s="77">
        <v>3071670.5662445803</v>
      </c>
      <c r="L43" s="72">
        <v>3071670.5662445803</v>
      </c>
      <c r="M43" s="77">
        <v>1396954.4702833453</v>
      </c>
      <c r="N43" s="72">
        <v>1396954.4702833453</v>
      </c>
      <c r="O43" s="77">
        <v>31806569.430515278</v>
      </c>
      <c r="P43" s="350">
        <v>31806569.430515278</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4980641.9467226649</v>
      </c>
      <c r="L44" s="79">
        <f t="shared" si="1"/>
        <v>4980641.9467226649</v>
      </c>
      <c r="M44" s="78">
        <f t="shared" si="1"/>
        <v>1742899.7670119551</v>
      </c>
      <c r="N44" s="79">
        <f t="shared" si="1"/>
        <v>1742899.7670119551</v>
      </c>
      <c r="O44" s="78">
        <f t="shared" si="1"/>
        <v>39363579.147349335</v>
      </c>
      <c r="P44" s="79">
        <f t="shared" si="1"/>
        <v>39363579.147349335</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45066</v>
      </c>
      <c r="L47" s="84">
        <v>45066</v>
      </c>
      <c r="M47" s="83">
        <v>20506</v>
      </c>
      <c r="N47" s="84">
        <v>20506</v>
      </c>
      <c r="O47" s="83">
        <v>468596</v>
      </c>
      <c r="P47" s="340">
        <v>468596</v>
      </c>
    </row>
    <row r="48" spans="2:16" x14ac:dyDescent="0.2">
      <c r="B48" s="53"/>
      <c r="C48" s="54">
        <v>5.2</v>
      </c>
      <c r="D48" s="344" t="s">
        <v>27</v>
      </c>
      <c r="E48" s="83"/>
      <c r="F48" s="351"/>
      <c r="G48" s="84"/>
      <c r="H48" s="84"/>
      <c r="I48" s="83"/>
      <c r="J48" s="84"/>
      <c r="K48" s="83">
        <v>547116</v>
      </c>
      <c r="L48" s="84">
        <v>547116</v>
      </c>
      <c r="M48" s="83">
        <v>248821</v>
      </c>
      <c r="N48" s="84">
        <v>248821</v>
      </c>
      <c r="O48" s="83">
        <v>5665283</v>
      </c>
      <c r="P48" s="85">
        <v>5665283</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45593</v>
      </c>
      <c r="L49" s="87">
        <f t="shared" si="2"/>
        <v>45593</v>
      </c>
      <c r="M49" s="86">
        <f>M48/12</f>
        <v>20735.083333333332</v>
      </c>
      <c r="N49" s="87">
        <f>N48/12</f>
        <v>20735.083333333332</v>
      </c>
      <c r="O49" s="86">
        <f t="shared" si="2"/>
        <v>472106.91666666669</v>
      </c>
      <c r="P49" s="87">
        <f t="shared" si="2"/>
        <v>472106.91666666669</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12371312.237666741</v>
      </c>
      <c r="F52" s="104"/>
      <c r="G52" s="104"/>
      <c r="H52" s="104"/>
      <c r="I52" s="104"/>
      <c r="J52" s="104"/>
      <c r="K52" s="98"/>
      <c r="L52" s="104"/>
      <c r="M52" s="104"/>
      <c r="N52" s="104"/>
      <c r="O52" s="104"/>
      <c r="P52" s="105"/>
    </row>
    <row r="53" spans="2:16" ht="15.75" thickBot="1" x14ac:dyDescent="0.25">
      <c r="B53" s="106" t="s">
        <v>57</v>
      </c>
      <c r="C53" s="107" t="s">
        <v>129</v>
      </c>
      <c r="D53" s="108"/>
      <c r="E53" s="109">
        <v>346645.8788721161</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20" zoomScaleNormal="100" workbookViewId="0">
      <selection activeCell="O45" sqref="O45"/>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t="str">
        <f>'Cover Page'!C7</f>
        <v>2371-3</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Cigna Health and Life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25828759.079999998</v>
      </c>
      <c r="L22" s="124">
        <v>25456743</v>
      </c>
      <c r="M22" s="123">
        <v>11964340.120000001</v>
      </c>
      <c r="N22" s="124">
        <v>11962739</v>
      </c>
      <c r="O22" s="123">
        <v>243730366.93000001</v>
      </c>
      <c r="P22" s="124">
        <v>242526661</v>
      </c>
    </row>
    <row r="23" spans="2:16" s="12" customFormat="1" x14ac:dyDescent="0.2">
      <c r="B23" s="53"/>
      <c r="C23" s="54">
        <v>1.2</v>
      </c>
      <c r="D23" s="344" t="s">
        <v>16</v>
      </c>
      <c r="E23" s="123"/>
      <c r="F23" s="124"/>
      <c r="G23" s="123"/>
      <c r="H23" s="124"/>
      <c r="I23" s="123"/>
      <c r="J23" s="124"/>
      <c r="K23" s="123">
        <v>451776.9</v>
      </c>
      <c r="L23" s="124">
        <v>451776.9</v>
      </c>
      <c r="M23" s="123">
        <v>26000.61</v>
      </c>
      <c r="N23" s="124">
        <v>26000.61</v>
      </c>
      <c r="O23" s="123">
        <v>508281.26</v>
      </c>
      <c r="P23" s="124">
        <v>508281.26</v>
      </c>
    </row>
    <row r="24" spans="2:16" s="12" customFormat="1" x14ac:dyDescent="0.2">
      <c r="B24" s="53"/>
      <c r="C24" s="54">
        <v>1.3</v>
      </c>
      <c r="D24" s="344" t="s">
        <v>34</v>
      </c>
      <c r="E24" s="123"/>
      <c r="F24" s="124"/>
      <c r="G24" s="123"/>
      <c r="H24" s="124"/>
      <c r="I24" s="123"/>
      <c r="J24" s="124"/>
      <c r="K24" s="123">
        <v>397015.54</v>
      </c>
      <c r="L24" s="124">
        <v>0</v>
      </c>
      <c r="M24" s="123">
        <v>33971.83</v>
      </c>
      <c r="N24" s="124">
        <v>0</v>
      </c>
      <c r="O24" s="123">
        <v>1356056.75</v>
      </c>
      <c r="P24" s="124">
        <v>0</v>
      </c>
    </row>
    <row r="25" spans="2:16" s="12" customFormat="1" x14ac:dyDescent="0.2">
      <c r="B25" s="53"/>
      <c r="C25" s="54">
        <v>1.4</v>
      </c>
      <c r="D25" s="344" t="s">
        <v>17</v>
      </c>
      <c r="E25" s="123"/>
      <c r="F25" s="124"/>
      <c r="G25" s="123"/>
      <c r="H25" s="124"/>
      <c r="I25" s="123"/>
      <c r="J25" s="124"/>
      <c r="K25" s="123">
        <v>27789.13</v>
      </c>
      <c r="L25" s="124">
        <v>26433</v>
      </c>
      <c r="M25" s="123">
        <v>14.02</v>
      </c>
      <c r="N25" s="124">
        <v>250</v>
      </c>
      <c r="O25" s="123">
        <v>793359.74</v>
      </c>
      <c r="P25" s="124">
        <v>639047</v>
      </c>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14223960.470000001</v>
      </c>
      <c r="L29" s="133"/>
      <c r="M29" s="123">
        <v>9488997.8699999992</v>
      </c>
      <c r="N29" s="133"/>
      <c r="O29" s="123">
        <v>203695624.25999999</v>
      </c>
      <c r="P29" s="133"/>
    </row>
    <row r="30" spans="2:16" s="12" customFormat="1" ht="28.5" customHeight="1" x14ac:dyDescent="0.2">
      <c r="B30" s="53"/>
      <c r="C30" s="54"/>
      <c r="D30" s="345" t="s">
        <v>54</v>
      </c>
      <c r="E30" s="134"/>
      <c r="F30" s="124"/>
      <c r="G30" s="134"/>
      <c r="H30" s="124"/>
      <c r="I30" s="134"/>
      <c r="J30" s="124"/>
      <c r="K30" s="134"/>
      <c r="L30" s="124">
        <v>13790431</v>
      </c>
      <c r="M30" s="134"/>
      <c r="N30" s="124">
        <v>9301481</v>
      </c>
      <c r="O30" s="134"/>
      <c r="P30" s="124">
        <v>200358384</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v>1226294.83</v>
      </c>
      <c r="L32" s="133"/>
      <c r="M32" s="123">
        <v>567070.27</v>
      </c>
      <c r="N32" s="135"/>
      <c r="O32" s="123">
        <v>11481894.41</v>
      </c>
      <c r="P32" s="133"/>
    </row>
    <row r="33" spans="2:16" s="12" customFormat="1" ht="30" x14ac:dyDescent="0.2">
      <c r="B33" s="53"/>
      <c r="C33" s="54"/>
      <c r="D33" s="345" t="s">
        <v>44</v>
      </c>
      <c r="E33" s="134"/>
      <c r="F33" s="124"/>
      <c r="G33" s="134"/>
      <c r="H33" s="136"/>
      <c r="I33" s="134"/>
      <c r="J33" s="124"/>
      <c r="K33" s="134"/>
      <c r="L33" s="124">
        <v>421318</v>
      </c>
      <c r="M33" s="134"/>
      <c r="N33" s="136">
        <v>194828</v>
      </c>
      <c r="O33" s="134"/>
      <c r="P33" s="124">
        <v>3944831</v>
      </c>
    </row>
    <row r="34" spans="2:16" s="12" customFormat="1" x14ac:dyDescent="0.2">
      <c r="B34" s="53"/>
      <c r="C34" s="54">
        <v>2.2999999999999998</v>
      </c>
      <c r="D34" s="344" t="s">
        <v>28</v>
      </c>
      <c r="E34" s="123"/>
      <c r="F34" s="133"/>
      <c r="G34" s="123"/>
      <c r="H34" s="135"/>
      <c r="I34" s="123"/>
      <c r="J34" s="133"/>
      <c r="K34" s="123">
        <v>1370641.26</v>
      </c>
      <c r="L34" s="133"/>
      <c r="M34" s="123">
        <v>625827.13</v>
      </c>
      <c r="N34" s="135"/>
      <c r="O34" s="123">
        <v>11318958.869999999</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v>0</v>
      </c>
      <c r="L36" s="133"/>
      <c r="M36" s="123">
        <v>0</v>
      </c>
      <c r="N36" s="135"/>
      <c r="O36" s="123">
        <v>0</v>
      </c>
      <c r="P36" s="133"/>
    </row>
    <row r="37" spans="2:16" s="12" customFormat="1" ht="30" x14ac:dyDescent="0.2">
      <c r="B37" s="53"/>
      <c r="C37" s="54"/>
      <c r="D37" s="345" t="s">
        <v>43</v>
      </c>
      <c r="E37" s="134"/>
      <c r="F37" s="124"/>
      <c r="G37" s="134"/>
      <c r="H37" s="136"/>
      <c r="I37" s="134"/>
      <c r="J37" s="124"/>
      <c r="K37" s="134"/>
      <c r="L37" s="124"/>
      <c r="M37" s="134"/>
      <c r="N37" s="136"/>
      <c r="O37" s="134"/>
      <c r="P37" s="123">
        <v>0</v>
      </c>
    </row>
    <row r="38" spans="2:16" s="12" customFormat="1" x14ac:dyDescent="0.2">
      <c r="B38" s="53"/>
      <c r="C38" s="54">
        <v>2.5</v>
      </c>
      <c r="D38" s="344" t="s">
        <v>29</v>
      </c>
      <c r="E38" s="123"/>
      <c r="F38" s="133"/>
      <c r="G38" s="123"/>
      <c r="H38" s="135"/>
      <c r="I38" s="123"/>
      <c r="J38" s="133"/>
      <c r="K38" s="123">
        <v>0</v>
      </c>
      <c r="L38" s="133"/>
      <c r="M38" s="123">
        <v>0</v>
      </c>
      <c r="N38" s="135"/>
      <c r="O38" s="123">
        <v>0</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v>0</v>
      </c>
      <c r="L40" s="133"/>
      <c r="M40" s="123">
        <v>0</v>
      </c>
      <c r="N40" s="135"/>
      <c r="O40" s="124">
        <v>221830</v>
      </c>
      <c r="P40" s="133"/>
    </row>
    <row r="41" spans="2:16" s="12" customFormat="1" ht="27.95" customHeight="1" x14ac:dyDescent="0.2">
      <c r="B41" s="53"/>
      <c r="C41" s="54"/>
      <c r="D41" s="345" t="s">
        <v>113</v>
      </c>
      <c r="E41" s="134"/>
      <c r="F41" s="124"/>
      <c r="G41" s="134"/>
      <c r="H41" s="136"/>
      <c r="I41" s="134"/>
      <c r="J41" s="124"/>
      <c r="K41" s="134"/>
      <c r="L41" s="123">
        <v>0</v>
      </c>
      <c r="M41" s="134"/>
      <c r="N41" s="123">
        <v>0</v>
      </c>
      <c r="O41" s="134"/>
      <c r="P41" s="124">
        <v>221830</v>
      </c>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v>0</v>
      </c>
      <c r="L43" s="133"/>
      <c r="M43" s="123"/>
      <c r="N43" s="135"/>
      <c r="O43" s="123">
        <v>89833.12</v>
      </c>
      <c r="P43" s="133"/>
    </row>
    <row r="44" spans="2:16" s="12" customFormat="1" ht="30" x14ac:dyDescent="0.2">
      <c r="B44" s="53"/>
      <c r="C44" s="54"/>
      <c r="D44" s="345" t="s">
        <v>115</v>
      </c>
      <c r="E44" s="134"/>
      <c r="F44" s="124"/>
      <c r="G44" s="134"/>
      <c r="H44" s="136"/>
      <c r="I44" s="134"/>
      <c r="J44" s="124"/>
      <c r="K44" s="134"/>
      <c r="L44" s="123">
        <v>0</v>
      </c>
      <c r="M44" s="134"/>
      <c r="N44" s="123">
        <v>0</v>
      </c>
      <c r="O44" s="134"/>
      <c r="P44" s="124">
        <v>-81404</v>
      </c>
    </row>
    <row r="45" spans="2:16" s="12" customFormat="1" x14ac:dyDescent="0.2">
      <c r="B45" s="53"/>
      <c r="C45" s="137" t="s">
        <v>116</v>
      </c>
      <c r="D45" s="344" t="s">
        <v>30</v>
      </c>
      <c r="E45" s="123"/>
      <c r="F45" s="138"/>
      <c r="G45" s="123"/>
      <c r="H45" s="139"/>
      <c r="I45" s="123"/>
      <c r="J45" s="138"/>
      <c r="K45" s="123">
        <v>0</v>
      </c>
      <c r="L45" s="138"/>
      <c r="M45" s="123">
        <v>0</v>
      </c>
      <c r="N45" s="139"/>
      <c r="O45" s="123">
        <v>171236.83</v>
      </c>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v>0</v>
      </c>
      <c r="J49" s="138"/>
      <c r="K49" s="123">
        <v>0</v>
      </c>
      <c r="L49" s="138"/>
      <c r="M49" s="123">
        <v>0</v>
      </c>
      <c r="N49" s="139"/>
      <c r="O49" s="123">
        <v>0</v>
      </c>
      <c r="P49" s="138"/>
    </row>
    <row r="50" spans="1:16" s="12" customFormat="1" x14ac:dyDescent="0.2">
      <c r="B50" s="53"/>
      <c r="C50" s="144" t="s">
        <v>14</v>
      </c>
      <c r="D50" s="344" t="s">
        <v>26</v>
      </c>
      <c r="E50" s="123"/>
      <c r="F50" s="124"/>
      <c r="G50" s="123"/>
      <c r="H50" s="136"/>
      <c r="I50" s="123">
        <v>0</v>
      </c>
      <c r="J50" s="124">
        <v>0</v>
      </c>
      <c r="K50" s="123">
        <v>0</v>
      </c>
      <c r="L50" s="124">
        <v>0</v>
      </c>
      <c r="M50" s="123">
        <v>0</v>
      </c>
      <c r="N50" s="136">
        <v>0</v>
      </c>
      <c r="O50" s="123">
        <v>0</v>
      </c>
      <c r="P50" s="124">
        <v>0</v>
      </c>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14079614.040000001</v>
      </c>
      <c r="L51" s="79">
        <f>L30+L33+L37+L41+L44+L47+L48+L50</f>
        <v>14211749</v>
      </c>
      <c r="M51" s="78">
        <f>M29+M32-M34+M36-M38+M40+M43-M45+M47+M48-M49+M50</f>
        <v>9430241.0099999979</v>
      </c>
      <c r="N51" s="79">
        <f>N30+N33+N37+N41+N44+N47+N48+N50</f>
        <v>9496309</v>
      </c>
      <c r="O51" s="78">
        <f>O29+O32-O34+O36-O38+O40+O43-O45+O47+O48-O49+O50</f>
        <v>203998986.08999997</v>
      </c>
      <c r="P51" s="79">
        <f>P30+P33+P37+P41+P44+P47+P48+P50</f>
        <v>204443641</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F44 H44 J44 E45 G45 I45 E47:P48 E49 G49 I49">
    <cfRule type="cellIs" dxfId="15" priority="127" stopIfTrue="1" operator="lessThan">
      <formula>0</formula>
    </cfRule>
  </conditionalFormatting>
  <conditionalFormatting sqref="E22:P25">
    <cfRule type="cellIs" dxfId="14" priority="13" stopIfTrue="1" operator="lessThan">
      <formula>0</formula>
    </cfRule>
  </conditionalFormatting>
  <conditionalFormatting sqref="E43:P43">
    <cfRule type="cellIs" dxfId="13" priority="1" stopIfTrue="1" operator="lessThan">
      <formula>0</formula>
    </cfRule>
  </conditionalFormatting>
  <conditionalFormatting sqref="E50:P51">
    <cfRule type="cellIs" dxfId="12" priority="3" stopIfTrue="1" operator="lessThan">
      <formula>0</formula>
    </cfRule>
  </conditionalFormatting>
  <conditionalFormatting sqref="G29 H30">
    <cfRule type="cellIs" dxfId="11" priority="43" stopIfTrue="1" operator="lessThan">
      <formula>0</formula>
    </cfRule>
  </conditionalFormatting>
  <conditionalFormatting sqref="I29 J30">
    <cfRule type="cellIs" dxfId="10" priority="42" stopIfTrue="1" operator="lessThan">
      <formula>0</formula>
    </cfRule>
  </conditionalFormatting>
  <conditionalFormatting sqref="K29 L30">
    <cfRule type="cellIs" dxfId="9" priority="41" stopIfTrue="1" operator="lessThan">
      <formula>0</formula>
    </cfRule>
  </conditionalFormatting>
  <conditionalFormatting sqref="K32 M32 O32 L33 N33 P33 K34 M34 O34 K36 M36 O36 L37 N37 P37 K38 M38 O38 K40 M40 O40 L41 N41 P41 L44 N44 P44 K45 M45 O45 K49 M49 O49">
    <cfRule type="cellIs" dxfId="8" priority="51" stopIfTrue="1" operator="lessThan">
      <formula>0</formula>
    </cfRule>
  </conditionalFormatting>
  <conditionalFormatting sqref="M29 N30">
    <cfRule type="cellIs" dxfId="7" priority="40" stopIfTrue="1" operator="lessThan">
      <formula>0</formula>
    </cfRule>
  </conditionalFormatting>
  <conditionalFormatting sqref="O29 P30">
    <cfRule type="cellIs" dxfId="6" priority="39"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I18" sqref="I18"/>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t="str">
        <f>'Cover Page'!C7</f>
        <v>2371-3</v>
      </c>
      <c r="D6" s="288" t="s">
        <v>125</v>
      </c>
    </row>
    <row r="7" spans="2:4" ht="15.75" customHeight="1" x14ac:dyDescent="0.25">
      <c r="B7" s="25" t="s">
        <v>88</v>
      </c>
    </row>
    <row r="8" spans="2:4" ht="15" customHeight="1" x14ac:dyDescent="0.2">
      <c r="B8" s="152" t="str">
        <f>'Cover Page'!C8</f>
        <v>Cigna Health and Life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120" x14ac:dyDescent="0.2">
      <c r="B18" s="156" t="s">
        <v>161</v>
      </c>
      <c r="C18" s="164"/>
      <c r="D18" s="287" t="s">
        <v>173</v>
      </c>
    </row>
    <row r="19" spans="2:4" s="11" customFormat="1" ht="75" x14ac:dyDescent="0.2">
      <c r="B19" s="156" t="s">
        <v>162</v>
      </c>
      <c r="C19" s="164"/>
      <c r="D19" s="287" t="s">
        <v>182</v>
      </c>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105" x14ac:dyDescent="0.2">
      <c r="B26" s="156" t="s">
        <v>161</v>
      </c>
      <c r="C26" s="164"/>
      <c r="D26" s="287" t="s">
        <v>183</v>
      </c>
    </row>
    <row r="27" spans="2:4" s="11" customFormat="1" ht="135" x14ac:dyDescent="0.2">
      <c r="B27" s="156" t="s">
        <v>162</v>
      </c>
      <c r="C27" s="164"/>
      <c r="D27" s="287" t="s">
        <v>184</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0" x14ac:dyDescent="0.2">
      <c r="B33" s="156" t="s">
        <v>161</v>
      </c>
      <c r="C33" s="164"/>
      <c r="D33" s="287" t="s">
        <v>174</v>
      </c>
    </row>
    <row r="34" spans="2:4" s="11" customFormat="1" ht="60" x14ac:dyDescent="0.2">
      <c r="B34" s="156" t="s">
        <v>161</v>
      </c>
      <c r="C34" s="164"/>
      <c r="D34" s="287" t="s">
        <v>163</v>
      </c>
    </row>
    <row r="35" spans="2:4" s="11" customFormat="1" ht="75" x14ac:dyDescent="0.2">
      <c r="B35" s="156" t="s">
        <v>161</v>
      </c>
      <c r="C35" s="164"/>
      <c r="D35" s="287" t="s">
        <v>179</v>
      </c>
    </row>
    <row r="36" spans="2:4" s="11" customFormat="1" ht="45" x14ac:dyDescent="0.2">
      <c r="B36" s="156" t="s">
        <v>162</v>
      </c>
      <c r="C36" s="166"/>
      <c r="D36" s="287" t="s">
        <v>185</v>
      </c>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105" x14ac:dyDescent="0.2">
      <c r="B40" s="156" t="s">
        <v>161</v>
      </c>
      <c r="C40" s="164"/>
      <c r="D40" s="287" t="s">
        <v>175</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0" x14ac:dyDescent="0.2">
      <c r="B47" s="156" t="s">
        <v>161</v>
      </c>
      <c r="C47" s="164"/>
      <c r="D47" s="287" t="s">
        <v>164</v>
      </c>
    </row>
    <row r="48" spans="2:4" s="11" customFormat="1" ht="60" x14ac:dyDescent="0.2">
      <c r="B48" s="156" t="s">
        <v>161</v>
      </c>
      <c r="C48" s="164"/>
      <c r="D48" s="287" t="s">
        <v>165</v>
      </c>
    </row>
    <row r="49" spans="2:4" s="11" customFormat="1" ht="75" x14ac:dyDescent="0.2">
      <c r="B49" s="156" t="s">
        <v>161</v>
      </c>
      <c r="C49" s="164"/>
      <c r="D49" s="287" t="s">
        <v>178</v>
      </c>
    </row>
    <row r="50" spans="2:4" s="11" customFormat="1" ht="105" x14ac:dyDescent="0.2">
      <c r="B50" s="156" t="s">
        <v>162</v>
      </c>
      <c r="C50" s="166"/>
      <c r="D50" s="287" t="s">
        <v>186</v>
      </c>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105" x14ac:dyDescent="0.2">
      <c r="B55" s="156" t="s">
        <v>161</v>
      </c>
      <c r="C55" s="169"/>
      <c r="D55" s="287" t="s">
        <v>175</v>
      </c>
    </row>
    <row r="56" spans="2:4" s="11" customFormat="1" ht="75" x14ac:dyDescent="0.2">
      <c r="B56" s="156" t="s">
        <v>161</v>
      </c>
      <c r="C56" s="166"/>
      <c r="D56" s="287" t="s">
        <v>178</v>
      </c>
    </row>
    <row r="57" spans="2:4" s="11" customFormat="1" ht="45" x14ac:dyDescent="0.2">
      <c r="B57" s="156" t="s">
        <v>162</v>
      </c>
      <c r="C57" s="166"/>
      <c r="D57" s="287" t="s">
        <v>166</v>
      </c>
    </row>
    <row r="58" spans="2:4" s="11" customForma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105" x14ac:dyDescent="0.2">
      <c r="B62" s="156" t="s">
        <v>161</v>
      </c>
      <c r="C62" s="169"/>
      <c r="D62" s="287" t="s">
        <v>176</v>
      </c>
    </row>
    <row r="63" spans="2:4" s="11" customFormat="1" ht="60" x14ac:dyDescent="0.2">
      <c r="B63" s="156" t="s">
        <v>162</v>
      </c>
      <c r="C63" s="164"/>
      <c r="D63" s="287" t="s">
        <v>167</v>
      </c>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60" x14ac:dyDescent="0.2">
      <c r="B69" s="156" t="s">
        <v>161</v>
      </c>
      <c r="C69" s="169"/>
      <c r="D69" s="287" t="s">
        <v>168</v>
      </c>
    </row>
    <row r="70" spans="2:4" s="11" customFormat="1" ht="105" x14ac:dyDescent="0.2">
      <c r="B70" s="156" t="s">
        <v>161</v>
      </c>
      <c r="C70" s="164"/>
      <c r="D70" s="287" t="s">
        <v>175</v>
      </c>
    </row>
    <row r="71" spans="2:4" s="11" customFormat="1" ht="75" x14ac:dyDescent="0.2">
      <c r="B71" s="156" t="s">
        <v>161</v>
      </c>
      <c r="C71" s="166"/>
      <c r="D71" s="287" t="s">
        <v>169</v>
      </c>
    </row>
    <row r="72" spans="2:4" s="11" customFormat="1" ht="90" x14ac:dyDescent="0.2">
      <c r="B72" s="156" t="s">
        <v>161</v>
      </c>
      <c r="C72" s="166"/>
      <c r="D72" s="287" t="s">
        <v>180</v>
      </c>
    </row>
    <row r="73" spans="2:4" s="11" customFormat="1" ht="45" x14ac:dyDescent="0.2">
      <c r="B73" s="156" t="s">
        <v>162</v>
      </c>
      <c r="C73" s="166"/>
      <c r="D73" s="287" t="s">
        <v>170</v>
      </c>
    </row>
    <row r="74" spans="2:4" s="11" customFormat="1" x14ac:dyDescent="0.2">
      <c r="B74" s="156"/>
      <c r="C74" s="170"/>
      <c r="D74" s="287"/>
    </row>
    <row r="75" spans="2:4" s="11" customFormat="1" x14ac:dyDescent="0.2">
      <c r="B75" s="159" t="s">
        <v>128</v>
      </c>
      <c r="C75" s="165"/>
      <c r="D75" s="285"/>
    </row>
    <row r="76" spans="2:4" s="11" customFormat="1" ht="105" x14ac:dyDescent="0.2">
      <c r="B76" s="156" t="s">
        <v>161</v>
      </c>
      <c r="C76" s="169"/>
      <c r="D76" s="287" t="s">
        <v>175</v>
      </c>
    </row>
    <row r="77" spans="2:4" s="11" customFormat="1" ht="75" x14ac:dyDescent="0.2">
      <c r="B77" s="156" t="s">
        <v>161</v>
      </c>
      <c r="C77" s="164"/>
      <c r="D77" s="287" t="s">
        <v>178</v>
      </c>
    </row>
    <row r="78" spans="2:4" s="11" customFormat="1" ht="30" x14ac:dyDescent="0.2">
      <c r="B78" s="156" t="s">
        <v>162</v>
      </c>
      <c r="C78" s="166"/>
      <c r="D78" s="287" t="s">
        <v>171</v>
      </c>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M12" zoomScaleNormal="100" workbookViewId="0">
      <selection activeCell="U42" sqref="U42"/>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t="str">
        <f>'Cover Page'!C7</f>
        <v>2371-3</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Cigna Health and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14349176</v>
      </c>
      <c r="R21" s="207">
        <v>14977770</v>
      </c>
      <c r="S21" s="135"/>
      <c r="T21" s="133"/>
      <c r="U21" s="206">
        <v>9646072</v>
      </c>
      <c r="V21" s="207">
        <v>9562704</v>
      </c>
      <c r="W21" s="135"/>
      <c r="X21" s="133"/>
      <c r="Y21" s="206">
        <v>182409452.38999999</v>
      </c>
      <c r="Z21" s="207">
        <v>183457389</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14041980</v>
      </c>
      <c r="R22" s="209">
        <v>14823340</v>
      </c>
      <c r="S22" s="210">
        <f>'Pt 1 Summary of Data'!L24</f>
        <v>14211749</v>
      </c>
      <c r="T22" s="211">
        <f>SUM(Q22:S22)</f>
        <v>43077069</v>
      </c>
      <c r="U22" s="208">
        <v>9532220</v>
      </c>
      <c r="V22" s="209">
        <v>9553208</v>
      </c>
      <c r="W22" s="210">
        <f>'Pt 1 Summary of Data'!N24</f>
        <v>9496309</v>
      </c>
      <c r="X22" s="211">
        <f>SUM(U22:W22)</f>
        <v>28581737</v>
      </c>
      <c r="Y22" s="208">
        <v>181253300</v>
      </c>
      <c r="Z22" s="209">
        <v>183209541</v>
      </c>
      <c r="AA22" s="210">
        <f>'Pt 1 Summary of Data'!P24</f>
        <v>204443641</v>
      </c>
      <c r="AB22" s="211">
        <f>SUM(Y22:AA22)</f>
        <v>568906482</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14041980</v>
      </c>
      <c r="R23" s="212">
        <f>SUM(R$22:R$22)</f>
        <v>14823340</v>
      </c>
      <c r="S23" s="212">
        <f>SUM(S$22:S$22)</f>
        <v>14211749</v>
      </c>
      <c r="T23" s="211">
        <f>SUM(Q23:S23)</f>
        <v>43077069</v>
      </c>
      <c r="U23" s="212">
        <f>SUM(U$22:U$22)</f>
        <v>9532220</v>
      </c>
      <c r="V23" s="212">
        <f>SUM(V$22:V$22)</f>
        <v>9553208</v>
      </c>
      <c r="W23" s="212">
        <f>SUM(W$22:W$22)</f>
        <v>9496309</v>
      </c>
      <c r="X23" s="211">
        <f>SUM(U23:W23)</f>
        <v>28581737</v>
      </c>
      <c r="Y23" s="360">
        <f>SUM(Y$22:Y$22)</f>
        <v>181253300</v>
      </c>
      <c r="Z23" s="212">
        <f>SUM(Z$22:Z$22)</f>
        <v>183209541</v>
      </c>
      <c r="AA23" s="212">
        <f>SUM(AA$22:AA$22)</f>
        <v>204443641</v>
      </c>
      <c r="AB23" s="211">
        <f>SUM(Y23:AA23)</f>
        <v>568906482</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25916135.559999999</v>
      </c>
      <c r="R26" s="209">
        <v>26758159.43</v>
      </c>
      <c r="S26" s="219">
        <f>'Pt 1 Summary of Data'!L21</f>
        <v>25882086.899999999</v>
      </c>
      <c r="T26" s="211">
        <f>SUM(Q26:S26)</f>
        <v>78556381.889999986</v>
      </c>
      <c r="U26" s="218">
        <v>12677686.93</v>
      </c>
      <c r="V26" s="209">
        <v>12225296.119999999</v>
      </c>
      <c r="W26" s="219">
        <f>'Pt 1 Summary of Data'!N21</f>
        <v>11988489.609999999</v>
      </c>
      <c r="X26" s="211">
        <f>SUM(U26:W26)</f>
        <v>36891472.659999996</v>
      </c>
      <c r="Y26" s="218">
        <v>228063625.59999999</v>
      </c>
      <c r="Z26" s="209">
        <v>220967391.28</v>
      </c>
      <c r="AA26" s="219">
        <f>'Pt 1 Summary of Data'!P21</f>
        <v>242395895.25999999</v>
      </c>
      <c r="AB26" s="211">
        <f>SUM(Y26:AA26)</f>
        <v>691426912.13999999</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1895762.51</v>
      </c>
      <c r="R27" s="209">
        <v>1796133.6983171166</v>
      </c>
      <c r="S27" s="219">
        <f>'Pt 1 Summary of Data'!L35</f>
        <v>1916967.5704552382</v>
      </c>
      <c r="T27" s="211">
        <f>SUM(Q27:S27)</f>
        <v>5608863.7787723551</v>
      </c>
      <c r="U27" s="218">
        <v>438935.13</v>
      </c>
      <c r="V27" s="209">
        <v>321084.51920028287</v>
      </c>
      <c r="W27" s="219">
        <f>'Pt 1 Summary of Data'!N35</f>
        <v>337707.75697221293</v>
      </c>
      <c r="X27" s="211">
        <f>SUM(U27:W27)</f>
        <v>1097727.4061724958</v>
      </c>
      <c r="Y27" s="218">
        <v>5093624</v>
      </c>
      <c r="Z27" s="209">
        <v>1792587.2558757772</v>
      </c>
      <c r="AA27" s="219">
        <f>'Pt 1 Summary of Data'!P35</f>
        <v>2880926.8225970841</v>
      </c>
      <c r="AB27" s="211">
        <f>SUM(Y27:AA27)</f>
        <v>9767138.078472862</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24020373.049999997</v>
      </c>
      <c r="R28" s="219">
        <f t="shared" si="0"/>
        <v>24962025.731682882</v>
      </c>
      <c r="S28" s="219">
        <f t="shared" si="0"/>
        <v>23965119.32954476</v>
      </c>
      <c r="T28" s="79">
        <f>T$26-T$27</f>
        <v>72947518.111227632</v>
      </c>
      <c r="U28" s="219">
        <f t="shared" si="0"/>
        <v>12238751.799999999</v>
      </c>
      <c r="V28" s="219">
        <f t="shared" si="0"/>
        <v>11904211.600799717</v>
      </c>
      <c r="W28" s="219">
        <f t="shared" si="0"/>
        <v>11650781.853027787</v>
      </c>
      <c r="X28" s="79">
        <f>X$26-X$27</f>
        <v>35793745.253827497</v>
      </c>
      <c r="Y28" s="78">
        <f t="shared" si="0"/>
        <v>222970001.59999999</v>
      </c>
      <c r="Z28" s="219">
        <f t="shared" si="0"/>
        <v>219174804.02412423</v>
      </c>
      <c r="AA28" s="219">
        <f t="shared" si="0"/>
        <v>239514968.4374029</v>
      </c>
      <c r="AB28" s="79">
        <f>AB$26-AB$27</f>
        <v>681659774.06152713</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47442.25</v>
      </c>
      <c r="R30" s="224">
        <v>48069.333333333336</v>
      </c>
      <c r="S30" s="225">
        <f>'Pt 1 Summary of Data'!L49</f>
        <v>45593</v>
      </c>
      <c r="T30" s="226">
        <f>SUM(Q30:S30)</f>
        <v>141104.58333333334</v>
      </c>
      <c r="U30" s="363">
        <v>21427.166666666668</v>
      </c>
      <c r="V30" s="364">
        <v>20807.166666666668</v>
      </c>
      <c r="W30" s="228">
        <f>'Pt 1 Summary of Data'!N49</f>
        <v>20735.083333333332</v>
      </c>
      <c r="X30" s="226">
        <f>SUM(U30:W30)</f>
        <v>62969.416666666672</v>
      </c>
      <c r="Y30" s="363">
        <v>454119.75</v>
      </c>
      <c r="Z30" s="364">
        <v>440075.25</v>
      </c>
      <c r="AA30" s="228">
        <f>'Pt 1 Summary of Data'!P49</f>
        <v>472106.91666666669</v>
      </c>
      <c r="AB30" s="226">
        <f>SUM(Y30:AA30)</f>
        <v>1366301.9166666667</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0.59052137914161396</v>
      </c>
      <c r="U33" s="237"/>
      <c r="V33" s="238"/>
      <c r="W33" s="238"/>
      <c r="X33" s="239">
        <f>IF(X30&lt;1000,"Not Required to Calculate",X23/X28)</f>
        <v>0.79851205279904869</v>
      </c>
      <c r="Y33" s="237"/>
      <c r="Z33" s="238"/>
      <c r="AA33" s="238"/>
      <c r="AB33" s="361">
        <f>IF(AB30&lt;1000,"Not Required to Calculate",AB23/AB28)</f>
        <v>0.83459007506089111</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C35" sqref="C35"/>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t="str">
        <f>'Cover Page'!C7</f>
        <v>2371-3</v>
      </c>
    </row>
    <row r="7" spans="2:3" ht="15.75" customHeight="1" x14ac:dyDescent="0.25">
      <c r="B7" s="25" t="s">
        <v>88</v>
      </c>
      <c r="C7" s="343" t="s">
        <v>127</v>
      </c>
    </row>
    <row r="8" spans="2:3" ht="15.75" customHeight="1" x14ac:dyDescent="0.25">
      <c r="B8" s="243" t="str">
        <f>'Cover Page'!C8</f>
        <v>Cigna Health and Life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t="s">
        <v>177</v>
      </c>
    </row>
    <row r="18" spans="2:3" s="11" customFormat="1" ht="47.25" x14ac:dyDescent="0.2">
      <c r="B18" s="330" t="s">
        <v>156</v>
      </c>
      <c r="C18" s="315"/>
    </row>
    <row r="19" spans="2:3" s="11" customFormat="1" x14ac:dyDescent="0.2">
      <c r="B19" s="309" t="s">
        <v>96</v>
      </c>
      <c r="C19" s="306" t="s">
        <v>187</v>
      </c>
    </row>
    <row r="20" spans="2:3" s="11" customFormat="1" x14ac:dyDescent="0.2">
      <c r="B20" s="308" t="s">
        <v>97</v>
      </c>
      <c r="C20" s="337" t="s">
        <v>187</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62" t="s">
        <v>187</v>
      </c>
      <c r="C34" s="306" t="s">
        <v>187</v>
      </c>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AA35"/>
  <sheetViews>
    <sheetView zoomScaleNormal="100" workbookViewId="0">
      <selection activeCell="F47" sqref="F47"/>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t="str">
        <f>'Cover Page'!C7</f>
        <v>2371-3</v>
      </c>
    </row>
    <row r="7" spans="2:4" ht="15.75" customHeight="1" x14ac:dyDescent="0.25">
      <c r="B7" s="25" t="s">
        <v>88</v>
      </c>
      <c r="D7" s="342"/>
    </row>
    <row r="8" spans="2:4" ht="15.75" customHeight="1" x14ac:dyDescent="0.25">
      <c r="B8" s="243" t="str">
        <f>'Cover Page'!C8</f>
        <v>Cigna Health and Life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2024</v>
      </c>
    </row>
    <row r="13" spans="2:4" ht="15.75" x14ac:dyDescent="0.25">
      <c r="B13" s="245"/>
    </row>
    <row r="17" spans="2:27" s="12" customFormat="1" ht="15.75" thickBot="1" x14ac:dyDescent="0.25">
      <c r="B17" s="246" t="s">
        <v>92</v>
      </c>
    </row>
    <row r="18" spans="2:27" s="12" customFormat="1" ht="150.75" thickBot="1" x14ac:dyDescent="0.25">
      <c r="B18" s="335" t="s">
        <v>158</v>
      </c>
    </row>
    <row r="19" spans="2:27" s="12" customFormat="1" x14ac:dyDescent="0.2"/>
    <row r="20" spans="2:27" s="12" customFormat="1" x14ac:dyDescent="0.2"/>
    <row r="21" spans="2:27" s="12" customFormat="1" x14ac:dyDescent="0.2"/>
    <row r="22" spans="2:27" s="12" customFormat="1" ht="34.5" x14ac:dyDescent="0.65">
      <c r="B22" s="366" t="s">
        <v>191</v>
      </c>
    </row>
    <row r="23" spans="2:27" s="12" customFormat="1" x14ac:dyDescent="0.2">
      <c r="B23" s="11" t="s">
        <v>93</v>
      </c>
    </row>
    <row r="24" spans="2:27" s="12" customFormat="1" x14ac:dyDescent="0.2">
      <c r="B24" s="12" t="s">
        <v>189</v>
      </c>
    </row>
    <row r="25" spans="2:27" s="12" customFormat="1" x14ac:dyDescent="0.2"/>
    <row r="26" spans="2:27" s="12" customFormat="1" ht="22.5" x14ac:dyDescent="0.2">
      <c r="B26" s="365" t="s">
        <v>190</v>
      </c>
    </row>
    <row r="27" spans="2:27" s="12" customFormat="1" x14ac:dyDescent="0.2">
      <c r="B27" s="11" t="s">
        <v>94</v>
      </c>
    </row>
    <row r="28" spans="2:27" x14ac:dyDescent="0.2">
      <c r="B28" s="12" t="s">
        <v>181</v>
      </c>
      <c r="R28" s="12"/>
      <c r="S28" s="12"/>
      <c r="T28" s="12"/>
      <c r="U28" s="12"/>
      <c r="V28" s="12"/>
      <c r="W28" s="12"/>
      <c r="X28" s="12"/>
      <c r="Y28" s="12"/>
      <c r="Z28" s="12"/>
      <c r="AA28" s="12"/>
    </row>
    <row r="29" spans="2:27" x14ac:dyDescent="0.2">
      <c r="R29" s="12"/>
      <c r="S29" s="12"/>
      <c r="T29" s="12"/>
      <c r="U29" s="12"/>
      <c r="V29" s="12"/>
      <c r="W29" s="12"/>
      <c r="X29" s="12"/>
      <c r="Y29" s="12"/>
      <c r="Z29" s="12"/>
      <c r="AA29" s="12"/>
    </row>
    <row r="30" spans="2:27" x14ac:dyDescent="0.2">
      <c r="R30" s="12"/>
      <c r="S30" s="12"/>
      <c r="T30" s="12"/>
      <c r="U30" s="12"/>
      <c r="V30" s="12"/>
      <c r="W30" s="12"/>
      <c r="X30" s="12"/>
      <c r="Y30" s="12"/>
      <c r="Z30" s="12"/>
      <c r="AA30" s="12"/>
    </row>
    <row r="31" spans="2:27" x14ac:dyDescent="0.2">
      <c r="R31" s="12"/>
      <c r="S31" s="12"/>
      <c r="T31" s="12"/>
      <c r="U31" s="12"/>
      <c r="V31" s="12"/>
      <c r="W31" s="12"/>
      <c r="X31" s="12"/>
      <c r="Y31" s="12"/>
      <c r="Z31" s="12"/>
      <c r="AA31" s="12"/>
    </row>
    <row r="32" spans="2:27" x14ac:dyDescent="0.2">
      <c r="R32" s="12"/>
      <c r="S32" s="12"/>
      <c r="T32" s="12"/>
      <c r="U32" s="12"/>
      <c r="V32" s="12"/>
      <c r="W32" s="12"/>
      <c r="X32" s="12"/>
      <c r="Y32" s="12"/>
      <c r="Z32" s="12"/>
      <c r="AA32" s="12"/>
    </row>
    <row r="33" spans="18:27" x14ac:dyDescent="0.2">
      <c r="R33" s="12"/>
      <c r="S33" s="12"/>
      <c r="T33" s="12"/>
      <c r="U33" s="12"/>
      <c r="V33" s="12"/>
      <c r="W33" s="12"/>
      <c r="X33" s="12"/>
      <c r="Y33" s="12"/>
      <c r="Z33" s="12"/>
      <c r="AA33" s="12"/>
    </row>
    <row r="34" spans="18:27" x14ac:dyDescent="0.2">
      <c r="R34" s="12"/>
      <c r="S34" s="12"/>
      <c r="T34" s="12"/>
      <c r="U34" s="12"/>
      <c r="V34" s="12"/>
      <c r="W34" s="12"/>
      <c r="X34" s="12"/>
      <c r="Y34" s="12"/>
      <c r="Z34" s="12"/>
      <c r="AA34" s="12"/>
    </row>
    <row r="35" spans="18:27" x14ac:dyDescent="0.2">
      <c r="R35" s="12"/>
      <c r="S35" s="12"/>
      <c r="T35" s="12"/>
      <c r="U35" s="12"/>
      <c r="V35" s="12"/>
      <c r="W35" s="12"/>
      <c r="X35" s="12"/>
      <c r="Y35" s="12"/>
      <c r="Z35" s="12"/>
      <c r="AA35" s="12"/>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2025-07-25T18:56:36Z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