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8_{7526CAD4-0CC0-4C7B-81FB-78C3FEEE1298}" xr6:coauthVersionLast="47" xr6:coauthVersionMax="47" xr10:uidLastSave="{00000000-0000-0000-0000-000000000000}"/>
  <bookViews>
    <workbookView xWindow="-120" yWindow="-120" windowWidth="29040" windowHeight="15720" tabRatio="646" firstSheet="1"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<sst xmlns="http://schemas.openxmlformats.org/spreadsheetml/2006/main" count="320" uniqueCount="177">
  <si>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</si>
  <si>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</si>
  <si>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</si>
  <si>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</si>
  <si>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</si>
  <si>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</si>
  <si>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</si>
  <si>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</si>
  <si>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</si>
  <si>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</si>
  <si>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</si>
  <si>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</si>
  <si>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</si>
  <si>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</si>
  <si>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</si>
  <si>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</si>
  <si>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</si>
  <si>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</si>
  <si>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</si>
  <si>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</si>
  <si>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</si>
  <si>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</si>
  <si>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</si>
  <si>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</si>
  <si>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</si>
  <si>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</si>
  <si>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</si>
  <si>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</si>
  <si>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</si>
  <si>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</si>
  <si>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</si>
  <si>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</si>
  <si>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</si>
  <si>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</si>
  <si>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</si>
  <si>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</si>
  <si>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</si>
  <si>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</si>
  <si>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</si>
  <si>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</si>
  <si>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</si>
  <si>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</si>
  <si>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</si>
  <si>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</si>
  <si>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</si>
  <si>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</si>
  <si>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</si>
  <si>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</si>
  <si>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</si>
  <si>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</si>
  <si>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</si>
  <si>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</si>
  <si>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</si>
  <si>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</si>
  <si>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</si>
  <si>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</si>
  <si>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</si>
  <si>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</si>
  <si>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</si>
  <si>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</si>
  <si>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</si>
  <si>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</si>
  <si>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</si>
  <si>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</si>
  <si>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</si>
  <si>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</si>
  <si>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</si>
  <si>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</si>
  <si>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</si>
  <si>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</si>
  <si>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</si>
  <si>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</si>
  <si>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</si>
  <si>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</si>
  <si>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</si>
  <si>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</si>
  <si>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</si>
  <si>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</si>
  <si>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</si>
  <si>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</si>
  <si>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</si>
  <si>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</si>
  <si>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</si>
  <si>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</si>
  <si>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</si>
  <si>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</si>
  <si>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</si>
  <si>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</si>
  <si>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</si>
  <si>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</si>
  <si>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</si>
  <si>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</si>
  <si>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</si>
  <si>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</si>
  <si>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</si>
  <si>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</si>
  <si>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</si>
  <si>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</si>
  <si>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</si>
  <si>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</si>
  <si>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</si>
  <si>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</si>
  <si>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</si>
  <si>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</si>
  <si>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</si>
  <si>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</si>
  <si>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</si>
  <si>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</si>
  <si>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</si>
  <si>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</si>
  <si>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</si>
  <si>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</si>
  <si>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</si>
  <si>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</si>
  <si>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</si>
  <si>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</si>
  <si>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</si>
  <si>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</si>
  <si>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</si>
  <si>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</si>
  <si>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</si>
  <si>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</si>
  <si>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</si>
  <si>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</si>
  <si>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</si>
  <si>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</si>
  <si>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</si>
  <si>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</si>
  <si>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</si>
  <si>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</si>
  <si>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</si>
  <si>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</si>
  <si>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</si>
  <si>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</si>
  <si>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</si>
  <si>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</si>
  <si>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</si>
  <si>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</si>
  <si>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</si>
  <si>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</si>
  <si>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</si>
  <si>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</si>
  <si>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</si>
  <si>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</si>
  <si>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</si>
  <si>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</si>
  <si>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</si>
  <si>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</si>
  <si>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</si>
  <si>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</si>
  <si>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</si>
  <si>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</si>
  <si>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</si>
  <si>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</si>
  <si>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</si>
  <si>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</si>
  <si>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</si>
  <si>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</si>
  <si>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</si>
  <si>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</si>
  <si>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 xml:space="preserve">Companion Life Insurance Company of California </t>
  </si>
  <si>
    <t>No</t>
  </si>
  <si>
    <t xml:space="preserve">NA </t>
  </si>
  <si>
    <t>The effective tax rate on insurance operations is applied to each line of business based on their respective pretax gain/loss.</t>
  </si>
  <si>
    <t xml:space="preserve">
Federal taxes </t>
  </si>
  <si>
    <t xml:space="preserve">State Insurance, premium and other taxes </t>
  </si>
  <si>
    <t xml:space="preserve">Premium and other taxes are based on premium received from groups sitused in California by line of business.
</t>
  </si>
  <si>
    <t>Amounts that can be specifically identified to a line of business or product are recorded directly. Amounts not specifically identified are allocated based on a pro rata apportionment to the line of business or product.</t>
  </si>
  <si>
    <r>
      <t>Regulatory authority licenses and fees</t>
    </r>
    <r>
      <rPr>
        <sz val="11"/>
        <rFont val="Calibri"/>
        <family val="2"/>
      </rPr>
      <t xml:space="preserve"> </t>
    </r>
  </si>
  <si>
    <t>Senior Management and their cost center managers determine the allocations based on the level of support the cost center provides to each line of business.  The cost center allocations are reviewed and updated periodically. </t>
  </si>
  <si>
    <r>
      <t>Agents and brokers fees and commissions</t>
    </r>
    <r>
      <rPr>
        <sz val="11"/>
        <rFont val="Calibri"/>
        <family val="2"/>
      </rPr>
      <t xml:space="preserve"> </t>
    </r>
  </si>
  <si>
    <t>Primarily, agent and brokers fees are specifically identifiable to a line of business/product. Amounts not specifically identified are allocated based on a pro rata apportionment to the line of business or product.</t>
  </si>
  <si>
    <t xml:space="preserve">Direct sales salaries and benefits </t>
  </si>
  <si>
    <t xml:space="preserve">Other general and administrative expenses </t>
  </si>
  <si>
    <t>Incurred claims, when allocated, are allocated based on actual claim payment amounts.</t>
  </si>
  <si>
    <t xml:space="preserve">Incurred Claims </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</si>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</sst>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1"/>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4">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6" fontId="30" fillId="0" borderId="70" xfId="0" applyNumberFormat="1" applyFont="1" applyBorder="1" applyAlignment="1" applyProtection="1">
      <alignment vertical="top" wrapText="1"/>
      <protection locked="0"/>
    </xf>
    <xf numFmtId="0" fontId="40" fillId="0" borderId="0" xfId="0" applyFont="1" applyAlignment="1" applyProtection="1">
      <alignment vertical="center"/>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458159</xdr:colOff>
      <xdr:row>27</xdr:row>
      <xdr:rowOff>133349</xdr:rowOff>
    </xdr:to>
    <xdr:pic>
      <xdr:nvPicPr>
        <xdr:cNvPr id="2" name="Picture 1">
          <a:extLst>
            <a:ext uri="{FF2B5EF4-FFF2-40B4-BE49-F238E27FC236}">
              <a16:creationId xmlns:a16="http://schemas.microsoft.com/office/drawing/2014/main" id="{2A3C08D6-5B73-465D-723C-A2EC6406A53A}"/>
            </a:ext>
          </a:extLst>
        </xdr:cNvPr>
        <xdr:cNvPicPr>
          <a:picLocks noChangeAspect="1"/>
        </xdr:cNvPicPr>
      </xdr:nvPicPr>
      <xdr:blipFill>
        <a:blip xmlns:r="http://schemas.openxmlformats.org/officeDocument/2006/relationships" r:embed="rId1"/>
        <a:stretch>
          <a:fillRect/>
        </a:stretch>
      </xdr:blipFill>
      <xdr:spPr>
        <a:xfrm>
          <a:off x="123825" y="0"/>
          <a:ext cx="6868484" cy="72675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3"/>
  <sheetViews>
    <sheetView zoomScaleNormal="100" workbookViewId="0">
      <selection activeCell="C18" sqref="C18"/>
    </sheetView>
  </sheetViews>
  <sheetFormatPr defaultColWidth="9.140625" defaultRowHeight="15" x14ac:dyDescent="0.2"/>
  <cols>
    <col min="1" max="1" width="2.42578125" style="12" bestFit="1" customWidth="1"/>
    <col min="2" max="2" width="70.42578125" style="12" bestFit="1" customWidth="1"/>
    <col min="3" max="3" width="57" style="12" bestFit="1"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176</v>
      </c>
    </row>
    <row r="7" spans="1:3" ht="15.75" x14ac:dyDescent="0.2">
      <c r="A7" s="17" t="s">
        <v>1</v>
      </c>
      <c r="B7" s="18" t="s">
        <v>153</v>
      </c>
      <c r="C7" s="20">
        <v>92444</v>
      </c>
    </row>
    <row r="8" spans="1:3" ht="15.75" x14ac:dyDescent="0.2">
      <c r="A8" s="17" t="s">
        <v>2</v>
      </c>
      <c r="B8" s="18" t="s">
        <v>88</v>
      </c>
      <c r="C8" s="19" t="s">
        <v>160</v>
      </c>
    </row>
    <row r="9" spans="1:3" ht="15.75" x14ac:dyDescent="0.2">
      <c r="A9" s="17" t="s">
        <v>3</v>
      </c>
      <c r="B9" s="18" t="s">
        <v>89</v>
      </c>
      <c r="C9" s="19"/>
    </row>
    <row r="10" spans="1:3" ht="16.5" thickBot="1" x14ac:dyDescent="0.3">
      <c r="A10" s="21" t="s">
        <v>4</v>
      </c>
      <c r="B10" s="22" t="s">
        <v>86</v>
      </c>
      <c r="C10" s="359" t="s">
        <v>161</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89" orientation="landscape"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P60"/>
  <sheetViews>
    <sheetView zoomScaleNormal="100" workbookViewId="0">
      <pane xSplit="4" topLeftCell="E1" activePane="topRight" state="frozen"/>
      <selection activeCell="A6" sqref="A6"/>
      <selection pane="topRight" activeCell="E1" sqref="E1"/>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92444</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 xml:space="preserve">Companion Life Insurance Company of California </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290110</v>
      </c>
      <c r="N21" s="56">
        <f>'Pt 2 Premium and Claims'!N22+'Pt 2 Premium and Claims'!N23-'Pt 2 Premium and Claims'!N24-'Pt 2 Premium and Claims'!N25</f>
        <v>290110</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181259</v>
      </c>
      <c r="N24" s="56">
        <f>'Pt 2 Premium and Claims'!N51</f>
        <v>183273</v>
      </c>
      <c r="O24" s="55">
        <f>'Pt 2 Premium and Claims'!O51</f>
        <v>0</v>
      </c>
      <c r="P24" s="56">
        <f>'Pt 2 Premium and Claims'!P51</f>
        <v>0</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c r="L28" s="76"/>
      <c r="M28" s="74">
        <v>-16379</v>
      </c>
      <c r="N28" s="74">
        <v>-16379</v>
      </c>
      <c r="O28" s="74"/>
      <c r="P28" s="76"/>
    </row>
    <row r="29" spans="2:16" ht="30" x14ac:dyDescent="0.2">
      <c r="B29" s="53"/>
      <c r="C29" s="54"/>
      <c r="D29" s="345" t="s">
        <v>67</v>
      </c>
      <c r="E29" s="74"/>
      <c r="F29" s="76"/>
      <c r="G29" s="72"/>
      <c r="H29" s="73"/>
      <c r="I29" s="74"/>
      <c r="J29" s="75"/>
      <c r="K29" s="74"/>
      <c r="L29" s="76"/>
      <c r="M29" s="74">
        <v>0</v>
      </c>
      <c r="N29" s="73"/>
      <c r="O29" s="74"/>
      <c r="P29" s="76"/>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c r="L31" s="76"/>
      <c r="M31" s="74">
        <v>7</v>
      </c>
      <c r="N31" s="73">
        <v>7</v>
      </c>
      <c r="O31" s="74"/>
      <c r="P31" s="76"/>
    </row>
    <row r="32" spans="2:16" x14ac:dyDescent="0.2">
      <c r="B32" s="53"/>
      <c r="C32" s="54"/>
      <c r="D32" s="344" t="s">
        <v>104</v>
      </c>
      <c r="E32" s="74"/>
      <c r="F32" s="76"/>
      <c r="G32" s="72"/>
      <c r="H32" s="73"/>
      <c r="I32" s="74"/>
      <c r="J32" s="75"/>
      <c r="K32" s="74"/>
      <c r="L32" s="76"/>
      <c r="M32" s="74">
        <v>5070</v>
      </c>
      <c r="N32" s="73">
        <v>5070</v>
      </c>
      <c r="O32" s="74"/>
      <c r="P32" s="76"/>
    </row>
    <row r="33" spans="2:16" x14ac:dyDescent="0.2">
      <c r="B33" s="53"/>
      <c r="C33" s="54"/>
      <c r="D33" s="344" t="s">
        <v>103</v>
      </c>
      <c r="E33" s="74"/>
      <c r="F33" s="76"/>
      <c r="G33" s="72"/>
      <c r="H33" s="73"/>
      <c r="I33" s="74"/>
      <c r="J33" s="75"/>
      <c r="K33" s="74"/>
      <c r="L33" s="76"/>
      <c r="M33" s="74">
        <v>0</v>
      </c>
      <c r="N33" s="73"/>
      <c r="O33" s="74"/>
      <c r="P33" s="76"/>
    </row>
    <row r="34" spans="2:16" x14ac:dyDescent="0.2">
      <c r="B34" s="53"/>
      <c r="C34" s="54">
        <v>3.3</v>
      </c>
      <c r="D34" s="344" t="s">
        <v>21</v>
      </c>
      <c r="E34" s="77"/>
      <c r="F34" s="76"/>
      <c r="G34" s="72"/>
      <c r="H34" s="73"/>
      <c r="I34" s="74"/>
      <c r="J34" s="75"/>
      <c r="K34" s="77"/>
      <c r="L34" s="76"/>
      <c r="M34" s="74">
        <v>155</v>
      </c>
      <c r="N34" s="73">
        <v>155</v>
      </c>
      <c r="O34" s="74"/>
      <c r="P34" s="76"/>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-11147</v>
      </c>
      <c r="N35" s="79">
        <f t="shared" si="0"/>
        <v>-11147</v>
      </c>
      <c r="O35" s="78">
        <f t="shared" si="0"/>
        <v>0</v>
      </c>
      <c r="P35" s="79">
        <f t="shared" si="0"/>
        <v>0</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v>99973</v>
      </c>
      <c r="N38" s="76">
        <v>99973</v>
      </c>
      <c r="O38" s="74"/>
      <c r="P38" s="76"/>
    </row>
    <row r="39" spans="2:16" x14ac:dyDescent="0.2">
      <c r="B39" s="54"/>
      <c r="C39" s="54">
        <v>4.2</v>
      </c>
      <c r="D39" s="344" t="s">
        <v>19</v>
      </c>
      <c r="E39" s="74"/>
      <c r="F39" s="76"/>
      <c r="G39" s="72"/>
      <c r="H39" s="76"/>
      <c r="I39" s="74"/>
      <c r="J39" s="76"/>
      <c r="K39" s="74"/>
      <c r="L39" s="76"/>
      <c r="M39" s="74">
        <v>46524</v>
      </c>
      <c r="N39" s="76">
        <v>46524</v>
      </c>
      <c r="O39" s="74"/>
      <c r="P39" s="76"/>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c r="L41" s="76"/>
      <c r="M41" s="77">
        <v>0</v>
      </c>
      <c r="N41" s="76"/>
      <c r="O41" s="77"/>
      <c r="P41" s="76"/>
    </row>
    <row r="42" spans="2:16" ht="30" x14ac:dyDescent="0.2">
      <c r="B42" s="54"/>
      <c r="C42" s="80"/>
      <c r="D42" s="345" t="s">
        <v>123</v>
      </c>
      <c r="E42" s="77"/>
      <c r="F42" s="76"/>
      <c r="G42" s="348"/>
      <c r="H42" s="76"/>
      <c r="I42" s="77"/>
      <c r="J42" s="76"/>
      <c r="K42" s="77"/>
      <c r="L42" s="76"/>
      <c r="M42" s="77">
        <v>0</v>
      </c>
      <c r="N42" s="76"/>
      <c r="O42" s="77"/>
      <c r="P42" s="76"/>
    </row>
    <row r="43" spans="2:16" x14ac:dyDescent="0.2">
      <c r="B43" s="54"/>
      <c r="C43" s="54">
        <v>4.4000000000000004</v>
      </c>
      <c r="D43" s="344" t="s">
        <v>20</v>
      </c>
      <c r="E43" s="77"/>
      <c r="F43" s="350"/>
      <c r="G43" s="348"/>
      <c r="H43" s="72"/>
      <c r="I43" s="77"/>
      <c r="J43" s="72"/>
      <c r="K43" s="77"/>
      <c r="L43" s="72"/>
      <c r="M43" s="77">
        <v>49306</v>
      </c>
      <c r="N43" s="350">
        <v>49306</v>
      </c>
      <c r="O43" s="77"/>
      <c r="P43" s="350"/>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195803</v>
      </c>
      <c r="N44" s="79">
        <f t="shared" si="1"/>
        <v>195803</v>
      </c>
      <c r="O44" s="78">
        <f t="shared" si="1"/>
        <v>0</v>
      </c>
      <c r="P44" s="79">
        <f t="shared" si="1"/>
        <v>0</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c r="L47" s="84"/>
      <c r="M47" s="83">
        <v>678</v>
      </c>
      <c r="N47" s="351">
        <v>678</v>
      </c>
      <c r="O47" s="83"/>
      <c r="P47" s="340"/>
    </row>
    <row r="48" spans="2:16" x14ac:dyDescent="0.2">
      <c r="B48" s="53"/>
      <c r="C48" s="54">
        <v>5.2</v>
      </c>
      <c r="D48" s="344" t="s">
        <v>27</v>
      </c>
      <c r="E48" s="83"/>
      <c r="F48" s="351"/>
      <c r="G48" s="84"/>
      <c r="H48" s="84"/>
      <c r="I48" s="83"/>
      <c r="J48" s="84"/>
      <c r="K48" s="83"/>
      <c r="L48" s="84"/>
      <c r="M48" s="83">
        <v>6227</v>
      </c>
      <c r="N48" s="351">
        <v>6227</v>
      </c>
      <c r="O48" s="83"/>
      <c r="P48" s="85"/>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518.91666666666663</v>
      </c>
      <c r="N49" s="87">
        <f>N48/12</f>
        <v>518.91666666666663</v>
      </c>
      <c r="O49" s="86">
        <f t="shared" si="2"/>
        <v>0</v>
      </c>
      <c r="P49" s="87">
        <f t="shared" si="2"/>
        <v>0</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v>3611</v>
      </c>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4" priority="90" stopIfTrue="1" operator="lessThan">
      <formula>0</formula>
    </cfRule>
  </conditionalFormatting>
  <conditionalFormatting sqref="E41:E44">
    <cfRule type="cellIs" dxfId="33" priority="23" stopIfTrue="1" operator="lessThan">
      <formula>0</formula>
    </cfRule>
  </conditionalFormatting>
  <conditionalFormatting sqref="E47:O48">
    <cfRule type="cellIs" dxfId="32" priority="2" stopIfTrue="1" operator="lessThan">
      <formula>0</formula>
    </cfRule>
  </conditionalFormatting>
  <conditionalFormatting sqref="E35:P35">
    <cfRule type="cellIs" dxfId="31" priority="27" stopIfTrue="1" operator="lessThan">
      <formula>0</formula>
    </cfRule>
  </conditionalFormatting>
  <conditionalFormatting sqref="F43:F44">
    <cfRule type="cellIs" dxfId="30" priority="17" stopIfTrue="1" operator="lessThan">
      <formula>0</formula>
    </cfRule>
  </conditionalFormatting>
  <conditionalFormatting sqref="G38:G39 I38:I39 K38:K39 O38:O39">
    <cfRule type="cellIs" dxfId="29" priority="26" stopIfTrue="1" operator="lessThan">
      <formula>0</formula>
    </cfRule>
  </conditionalFormatting>
  <conditionalFormatting sqref="G41:G44">
    <cfRule type="cellIs" dxfId="28" priority="16" stopIfTrue="1" operator="lessThan">
      <formula>0</formula>
    </cfRule>
  </conditionalFormatting>
  <conditionalFormatting sqref="H43:H44">
    <cfRule type="cellIs" dxfId="27" priority="15" stopIfTrue="1" operator="lessThan">
      <formula>0</formula>
    </cfRule>
  </conditionalFormatting>
  <conditionalFormatting sqref="I41:I44">
    <cfRule type="cellIs" dxfId="26" priority="14" stopIfTrue="1" operator="lessThan">
      <formula>0</formula>
    </cfRule>
  </conditionalFormatting>
  <conditionalFormatting sqref="J43:J44">
    <cfRule type="cellIs" dxfId="25" priority="13" stopIfTrue="1" operator="lessThan">
      <formula>0</formula>
    </cfRule>
  </conditionalFormatting>
  <conditionalFormatting sqref="K28:K29 M28:M29 O28:O29 K31:K34 M31:M34 O31:O34">
    <cfRule type="cellIs" dxfId="24" priority="59" stopIfTrue="1" operator="lessThan">
      <formula>0</formula>
    </cfRule>
  </conditionalFormatting>
  <conditionalFormatting sqref="K41:K44">
    <cfRule type="cellIs" dxfId="23" priority="12" stopIfTrue="1" operator="lessThan">
      <formula>0</formula>
    </cfRule>
  </conditionalFormatting>
  <conditionalFormatting sqref="L43:L44">
    <cfRule type="cellIs" dxfId="22" priority="11" stopIfTrue="1" operator="lessThan">
      <formula>0</formula>
    </cfRule>
  </conditionalFormatting>
  <conditionalFormatting sqref="M38:M39">
    <cfRule type="cellIs" dxfId="21" priority="5" stopIfTrue="1" operator="lessThan">
      <formula>0</formula>
    </cfRule>
  </conditionalFormatting>
  <conditionalFormatting sqref="M41:M44">
    <cfRule type="cellIs" dxfId="20" priority="3" stopIfTrue="1" operator="lessThan">
      <formula>0</formula>
    </cfRule>
  </conditionalFormatting>
  <conditionalFormatting sqref="N28">
    <cfRule type="cellIs" dxfId="19" priority="1" stopIfTrue="1" operator="lessThan">
      <formula>0</formula>
    </cfRule>
  </conditionalFormatting>
  <conditionalFormatting sqref="N43:N44">
    <cfRule type="cellIs" dxfId="18" priority="4" stopIfTrue="1" operator="lessThan">
      <formula>0</formula>
    </cfRule>
  </conditionalFormatting>
  <conditionalFormatting sqref="O41:O44">
    <cfRule type="cellIs" dxfId="17" priority="8" stopIfTrue="1" operator="lessThan">
      <formula>0</formula>
    </cfRule>
  </conditionalFormatting>
  <conditionalFormatting sqref="P43:P44">
    <cfRule type="cellIs" dxfId="16" priority="6" stopIfTrue="1" operator="lessThan">
      <formula>0</formula>
    </cfRule>
  </conditionalFormatting>
  <pageMargins left="0.2" right="0.2" top="0.35" bottom="0.25" header="0.2" footer="0.2"/>
  <pageSetup scale="40" fitToHeight="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sheetPr>
  <dimension ref="A1:P59"/>
  <sheetViews>
    <sheetView zoomScaleNormal="100" workbookViewId="0">
      <pane xSplit="4" topLeftCell="E1" activePane="topRight" state="frozen"/>
      <selection activeCell="A12" sqref="A12"/>
      <selection pane="topRight" activeCell="E1" sqref="E1"/>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92444</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 xml:space="preserve">Companion Life Insurance Company of California </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c r="L22" s="124"/>
      <c r="M22" s="358">
        <v>290110</v>
      </c>
      <c r="N22" s="358">
        <v>290110</v>
      </c>
      <c r="O22" s="123"/>
      <c r="P22" s="124"/>
    </row>
    <row r="23" spans="2:16" s="12" customFormat="1" x14ac:dyDescent="0.2">
      <c r="B23" s="53"/>
      <c r="C23" s="54">
        <v>1.2</v>
      </c>
      <c r="D23" s="344" t="s">
        <v>16</v>
      </c>
      <c r="E23" s="123"/>
      <c r="F23" s="124"/>
      <c r="G23" s="123"/>
      <c r="H23" s="124"/>
      <c r="I23" s="123"/>
      <c r="J23" s="124"/>
      <c r="K23" s="123"/>
      <c r="L23" s="124"/>
      <c r="M23" s="123">
        <v>0</v>
      </c>
      <c r="N23" s="123">
        <v>0</v>
      </c>
      <c r="O23" s="123"/>
      <c r="P23" s="124"/>
    </row>
    <row r="24" spans="2:16" s="12" customFormat="1" x14ac:dyDescent="0.2">
      <c r="B24" s="53"/>
      <c r="C24" s="54">
        <v>1.3</v>
      </c>
      <c r="D24" s="344" t="s">
        <v>34</v>
      </c>
      <c r="E24" s="123"/>
      <c r="F24" s="124"/>
      <c r="G24" s="123"/>
      <c r="H24" s="124"/>
      <c r="I24" s="123"/>
      <c r="J24" s="124"/>
      <c r="K24" s="123"/>
      <c r="L24" s="124"/>
      <c r="M24" s="123">
        <v>0</v>
      </c>
      <c r="N24" s="123">
        <v>0</v>
      </c>
      <c r="O24" s="123"/>
      <c r="P24" s="124"/>
    </row>
    <row r="25" spans="2:16" s="12" customFormat="1" x14ac:dyDescent="0.2">
      <c r="B25" s="53"/>
      <c r="C25" s="54">
        <v>1.4</v>
      </c>
      <c r="D25" s="344" t="s">
        <v>17</v>
      </c>
      <c r="E25" s="123"/>
      <c r="F25" s="124"/>
      <c r="G25" s="123"/>
      <c r="H25" s="124"/>
      <c r="I25" s="123"/>
      <c r="J25" s="124"/>
      <c r="K25" s="123"/>
      <c r="L25" s="124"/>
      <c r="M25" s="123">
        <v>0</v>
      </c>
      <c r="N25" s="123">
        <v>0</v>
      </c>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c r="L29" s="133"/>
      <c r="M29" s="123">
        <v>170807</v>
      </c>
      <c r="N29" s="133"/>
      <c r="O29" s="123"/>
      <c r="P29" s="133"/>
    </row>
    <row r="30" spans="2:16" s="12" customFormat="1" ht="28.5" customHeight="1" x14ac:dyDescent="0.2">
      <c r="B30" s="53"/>
      <c r="C30" s="54"/>
      <c r="D30" s="345" t="s">
        <v>54</v>
      </c>
      <c r="E30" s="134"/>
      <c r="F30" s="124"/>
      <c r="G30" s="134"/>
      <c r="H30" s="124"/>
      <c r="I30" s="134"/>
      <c r="J30" s="124"/>
      <c r="K30" s="134"/>
      <c r="L30" s="124"/>
      <c r="M30" s="134"/>
      <c r="N30" s="124">
        <v>169932</v>
      </c>
      <c r="O30" s="134"/>
      <c r="P30" s="124"/>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v>40792</v>
      </c>
      <c r="N32" s="135"/>
      <c r="O32" s="123"/>
      <c r="P32" s="133"/>
    </row>
    <row r="33" spans="2:16" s="12" customFormat="1" ht="30" x14ac:dyDescent="0.2">
      <c r="B33" s="53"/>
      <c r="C33" s="54"/>
      <c r="D33" s="345" t="s">
        <v>44</v>
      </c>
      <c r="E33" s="134"/>
      <c r="F33" s="124"/>
      <c r="G33" s="134"/>
      <c r="H33" s="136"/>
      <c r="I33" s="134"/>
      <c r="J33" s="124"/>
      <c r="K33" s="134"/>
      <c r="L33" s="124"/>
      <c r="M33" s="134"/>
      <c r="N33" s="136">
        <v>13341</v>
      </c>
      <c r="O33" s="134"/>
      <c r="P33" s="124"/>
    </row>
    <row r="34" spans="2:16" s="12" customFormat="1" x14ac:dyDescent="0.2">
      <c r="B34" s="53"/>
      <c r="C34" s="54">
        <v>2.2999999999999998</v>
      </c>
      <c r="D34" s="344" t="s">
        <v>28</v>
      </c>
      <c r="E34" s="123"/>
      <c r="F34" s="133"/>
      <c r="G34" s="123"/>
      <c r="H34" s="135"/>
      <c r="I34" s="123"/>
      <c r="J34" s="133"/>
      <c r="K34" s="123"/>
      <c r="L34" s="133"/>
      <c r="M34" s="123">
        <v>30340</v>
      </c>
      <c r="N34" s="135"/>
      <c r="O34" s="123"/>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c r="P36" s="133"/>
    </row>
    <row r="37" spans="2:16" s="12" customFormat="1" ht="30" x14ac:dyDescent="0.2">
      <c r="B37" s="53"/>
      <c r="C37" s="54"/>
      <c r="D37" s="345" t="s">
        <v>43</v>
      </c>
      <c r="E37" s="134"/>
      <c r="F37" s="124"/>
      <c r="G37" s="134"/>
      <c r="H37" s="136"/>
      <c r="I37" s="134"/>
      <c r="J37" s="124"/>
      <c r="K37" s="134"/>
      <c r="L37" s="124"/>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181259</v>
      </c>
      <c r="N51" s="79">
        <f>N30+N33+N37+N41+N44+N47+N48+N50</f>
        <v>183273</v>
      </c>
      <c r="O51" s="78">
        <f>O29+O32-O34+O36-O38+O40+O43-O45+O47+O48-O49+O50</f>
        <v>0</v>
      </c>
      <c r="P51" s="79">
        <f>P30+P33+P37+P41+P44+P47+P48+P50</f>
        <v>0</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5" priority="127" stopIfTrue="1" operator="lessThan">
      <formula>0</formula>
    </cfRule>
  </conditionalFormatting>
  <conditionalFormatting sqref="E22:P25">
    <cfRule type="cellIs" dxfId="14" priority="1" stopIfTrue="1" operator="lessThan">
      <formula>0</formula>
    </cfRule>
  </conditionalFormatting>
  <conditionalFormatting sqref="E50:P51">
    <cfRule type="cellIs" dxfId="13" priority="3" stopIfTrue="1" operator="lessThan">
      <formula>0</formula>
    </cfRule>
  </conditionalFormatting>
  <conditionalFormatting sqref="G29 H30">
    <cfRule type="cellIs" dxfId="12" priority="43" stopIfTrue="1" operator="lessThan">
      <formula>0</formula>
    </cfRule>
  </conditionalFormatting>
  <conditionalFormatting sqref="I29 J30">
    <cfRule type="cellIs" dxfId="11" priority="42" stopIfTrue="1" operator="lessThan">
      <formula>0</formula>
    </cfRule>
  </conditionalFormatting>
  <conditionalFormatting sqref="K29 L30">
    <cfRule type="cellIs" dxfId="10" priority="41" stopIfTrue="1" operator="lessThan">
      <formula>0</formula>
    </cfRule>
  </conditionalFormatting>
  <conditionalFormatting sqref="K32 M32 O32 L33 N33 P33 K34 M34 O34 K36 M36 O36 L37 N37 P37 K38 M38 O38 K40 M40 O40 L41 N41 P41 L44 N44 P44 K45 M45 O45 K49 M49 O49">
    <cfRule type="cellIs" dxfId="9" priority="51" stopIfTrue="1" operator="lessThan">
      <formula>0</formula>
    </cfRule>
  </conditionalFormatting>
  <conditionalFormatting sqref="M29 N30">
    <cfRule type="cellIs" dxfId="8" priority="40" stopIfTrue="1" operator="lessThan">
      <formula>0</formula>
    </cfRule>
  </conditionalFormatting>
  <conditionalFormatting sqref="O29 P30">
    <cfRule type="cellIs" dxfId="7" priority="39" stopIfTrue="1" operator="lessThan">
      <formula>0</formula>
    </cfRule>
  </conditionalFormatting>
  <pageMargins left="0.2" right="0.2" top="0.35" bottom="0.25" header="0.2" footer="0.2"/>
  <pageSetup scale="40"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B1:D87"/>
  <sheetViews>
    <sheetView view="pageBreakPreview" zoomScale="60" zoomScaleNormal="100" workbookViewId="0"/>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92444</v>
      </c>
      <c r="D6" s="288" t="s">
        <v>125</v>
      </c>
    </row>
    <row r="7" spans="2:4" ht="15.75" customHeight="1" x14ac:dyDescent="0.25">
      <c r="B7" s="25" t="s">
        <v>88</v>
      </c>
    </row>
    <row r="8" spans="2:4" ht="15" customHeight="1" x14ac:dyDescent="0.2">
      <c r="B8" s="152" t="str">
        <f>'Cover Page'!C8</f>
        <v xml:space="preserve">Companion Life Insurance Company of California </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2024</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t="s">
        <v>175</v>
      </c>
      <c r="C18" s="164"/>
      <c r="D18" s="287" t="s">
        <v>174</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52.5" customHeight="1" x14ac:dyDescent="0.2">
      <c r="B26" s="156" t="s">
        <v>164</v>
      </c>
      <c r="C26" s="164"/>
      <c r="D26" s="287" t="s">
        <v>163</v>
      </c>
    </row>
    <row r="27" spans="2:4" s="11" customFormat="1" ht="35.25" customHeight="1" x14ac:dyDescent="0.2">
      <c r="B27" s="156"/>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60" x14ac:dyDescent="0.2">
      <c r="B33" s="156" t="s">
        <v>165</v>
      </c>
      <c r="C33" s="164"/>
      <c r="D33" s="287" t="s">
        <v>166</v>
      </c>
    </row>
    <row r="34" spans="2:4" s="11" customFormat="1" ht="35.25" customHeight="1" x14ac:dyDescent="0.2">
      <c r="B34" s="156"/>
      <c r="C34" s="164"/>
      <c r="D34" s="287"/>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287" t="s">
        <v>162</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60" x14ac:dyDescent="0.2">
      <c r="B47" s="156" t="s">
        <v>168</v>
      </c>
      <c r="C47" s="164"/>
      <c r="D47" s="287" t="s">
        <v>167</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75" x14ac:dyDescent="0.2">
      <c r="B55" s="156" t="s">
        <v>172</v>
      </c>
      <c r="C55" s="169"/>
      <c r="D55" s="287" t="s">
        <v>169</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63" customHeight="1" x14ac:dyDescent="0.2">
      <c r="B62" s="156" t="s">
        <v>170</v>
      </c>
      <c r="C62" s="169"/>
      <c r="D62" s="287" t="s">
        <v>171</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287" t="s">
        <v>162</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66.75" customHeight="1" x14ac:dyDescent="0.2">
      <c r="B76" s="156" t="s">
        <v>173</v>
      </c>
      <c r="C76" s="169"/>
      <c r="D76" s="287" t="s">
        <v>169</v>
      </c>
    </row>
    <row r="77" spans="2:4" s="11" customFormat="1" ht="35.25" customHeight="1" x14ac:dyDescent="0.2">
      <c r="B77" s="156"/>
      <c r="C77" s="164"/>
      <c r="D77" s="363"/>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50" fitToHeight="0" orientation="portrait" r:id="rId1"/>
  <headerFooter>
    <oddFooter>&amp;LMedical Loss Ratio Reporting Form&amp;R[&amp;A]</oddFooter>
  </headerFooter>
  <rowBreaks count="2" manualBreakCount="2">
    <brk id="38" min="1" max="3" man="1"/>
    <brk id="67" min="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sheetPr>
  <dimension ref="B1:AB42"/>
  <sheetViews>
    <sheetView zoomScaleNormal="100" workbookViewId="0">
      <pane xSplit="4" topLeftCell="E1" activePane="topRight" state="frozen"/>
      <selection activeCell="A6" sqref="A6"/>
      <selection pane="topRight" activeCell="E1" sqref="E1"/>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92444</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 xml:space="preserve">Companion Life Insurance Company of California </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v>25368</v>
      </c>
      <c r="V21" s="207">
        <v>154245</v>
      </c>
      <c r="W21" s="135"/>
      <c r="X21" s="133"/>
      <c r="Y21" s="206"/>
      <c r="Z21" s="207"/>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v>25368</v>
      </c>
      <c r="V22" s="209">
        <v>154245</v>
      </c>
      <c r="W22" s="210">
        <f>'Pt 1 Summary of Data'!N24</f>
        <v>183273</v>
      </c>
      <c r="X22" s="211">
        <f>SUM(U22:W22)</f>
        <v>362886</v>
      </c>
      <c r="Y22" s="208"/>
      <c r="Z22" s="209"/>
      <c r="AA22" s="210">
        <f>'Pt 1 Summary of Data'!P24</f>
        <v>0</v>
      </c>
      <c r="AB22" s="211">
        <f>SUM(Y22:AA22)</f>
        <v>0</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25368</v>
      </c>
      <c r="V23" s="212">
        <f>SUM(V$22:V$22)</f>
        <v>154245</v>
      </c>
      <c r="W23" s="212">
        <f>SUM(W$22:W$22)</f>
        <v>183273</v>
      </c>
      <c r="X23" s="211">
        <f>SUM(U23:W23)</f>
        <v>362886</v>
      </c>
      <c r="Y23" s="360">
        <f>SUM(Y$22:Y$22)</f>
        <v>0</v>
      </c>
      <c r="Z23" s="212">
        <f>SUM(Z$22:Z$22)</f>
        <v>0</v>
      </c>
      <c r="AA23" s="212">
        <f>SUM(AA$22:AA$22)</f>
        <v>0</v>
      </c>
      <c r="AB23" s="211">
        <f>SUM(Y23:AA23)</f>
        <v>0</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v>12381</v>
      </c>
      <c r="V26" s="209">
        <v>121243</v>
      </c>
      <c r="W26" s="219">
        <f>'Pt 1 Summary of Data'!N21</f>
        <v>290110</v>
      </c>
      <c r="X26" s="211">
        <f>SUM(U26:W26)</f>
        <v>423734</v>
      </c>
      <c r="Y26" s="218"/>
      <c r="Z26" s="209"/>
      <c r="AA26" s="219">
        <f>'Pt 1 Summary of Data'!P21</f>
        <v>0</v>
      </c>
      <c r="AB26" s="211">
        <f>SUM(Y26:AA26)</f>
        <v>0</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v>-12676</v>
      </c>
      <c r="V27" s="209">
        <v>-18837</v>
      </c>
      <c r="W27" s="210">
        <f>'Pt 1 Summary of Data'!N35</f>
        <v>-11147</v>
      </c>
      <c r="X27" s="211">
        <f>SUM(U27:W27)</f>
        <v>-42660</v>
      </c>
      <c r="Y27" s="218"/>
      <c r="Z27" s="209"/>
      <c r="AA27" s="219">
        <f>'Pt 1 Summary of Data'!P35</f>
        <v>0</v>
      </c>
      <c r="AB27" s="211">
        <f>SUM(Y27:AA27)</f>
        <v>0</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25057</v>
      </c>
      <c r="V28" s="219">
        <f t="shared" si="0"/>
        <v>140080</v>
      </c>
      <c r="W28" s="219">
        <f t="shared" si="0"/>
        <v>301257</v>
      </c>
      <c r="X28" s="79">
        <f>X$26-X$27</f>
        <v>466394</v>
      </c>
      <c r="Y28" s="78">
        <f t="shared" si="0"/>
        <v>0</v>
      </c>
      <c r="Z28" s="219">
        <f t="shared" si="0"/>
        <v>0</v>
      </c>
      <c r="AA28" s="219">
        <f t="shared" si="0"/>
        <v>0</v>
      </c>
      <c r="AB28" s="79">
        <f>AB$26-AB$27</f>
        <v>0</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v>32.833333333333336</v>
      </c>
      <c r="V30" s="224">
        <v>516.58333333333337</v>
      </c>
      <c r="W30" s="228">
        <f>'Pt 1 Summary of Data'!N49</f>
        <v>518.91666666666663</v>
      </c>
      <c r="X30" s="226">
        <f>SUM(U30:W30)</f>
        <v>1068.3333333333335</v>
      </c>
      <c r="Y30" s="227"/>
      <c r="Z30" s="224"/>
      <c r="AA30" s="228">
        <f>'Pt 1 Summary of Data'!P49</f>
        <v>0</v>
      </c>
      <c r="AB30" s="226">
        <f>SUM(Y30:AA30)</f>
        <v>0</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f>IF(X30&lt;1000,"Not Required to Calculate",X23/X28)</f>
        <v>0.77806747085082573</v>
      </c>
      <c r="Y33" s="237"/>
      <c r="Z33" s="238"/>
      <c r="AA33" s="238"/>
      <c r="AB33" s="361" t="str">
        <f>IF(AB30&lt;1000,"Not Required to Calculate",AB23/AB28)</f>
        <v>Not Required to Calculate</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6" priority="12" stopIfTrue="1" operator="lessThan">
      <formula>0</formula>
    </cfRule>
  </conditionalFormatting>
  <conditionalFormatting sqref="I26:K27">
    <cfRule type="cellIs" dxfId="5" priority="9" stopIfTrue="1" operator="lessThan">
      <formula>0</formula>
    </cfRule>
  </conditionalFormatting>
  <conditionalFormatting sqref="M26:O27">
    <cfRule type="cellIs" dxfId="4" priority="7" stopIfTrue="1" operator="lessThan">
      <formula>0</formula>
    </cfRule>
  </conditionalFormatting>
  <conditionalFormatting sqref="Q26:S27">
    <cfRule type="cellIs" dxfId="3" priority="5" stopIfTrue="1" operator="lessThan">
      <formula>0</formula>
    </cfRule>
  </conditionalFormatting>
  <conditionalFormatting sqref="U26:V27">
    <cfRule type="cellIs" dxfId="2" priority="3" stopIfTrue="1" operator="lessThan">
      <formula>0</formula>
    </cfRule>
  </conditionalFormatting>
  <conditionalFormatting sqref="W26">
    <cfRule type="cellIs" dxfId="1" priority="26"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47"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E27" sqref="E27"/>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92444</v>
      </c>
    </row>
    <row r="7" spans="2:3" ht="15.75" customHeight="1" x14ac:dyDescent="0.25">
      <c r="B7" s="25" t="s">
        <v>88</v>
      </c>
      <c r="C7" s="343" t="s">
        <v>127</v>
      </c>
    </row>
    <row r="8" spans="2:3" ht="15.75" customHeight="1" x14ac:dyDescent="0.25">
      <c r="B8" s="243" t="str">
        <f>'Cover Page'!C8</f>
        <v xml:space="preserve">Companion Life Insurance Company of California </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t="s">
        <v>162</v>
      </c>
    </row>
    <row r="18" spans="2:3" s="11" customFormat="1" ht="47.25" x14ac:dyDescent="0.2">
      <c r="B18" s="330" t="s">
        <v>156</v>
      </c>
      <c r="C18" s="315"/>
    </row>
    <row r="19" spans="2:3" s="11" customFormat="1" x14ac:dyDescent="0.2">
      <c r="B19" s="309" t="s">
        <v>96</v>
      </c>
      <c r="C19" s="306" t="s">
        <v>162</v>
      </c>
    </row>
    <row r="20" spans="2:3" s="11" customFormat="1" x14ac:dyDescent="0.2">
      <c r="B20" s="308" t="s">
        <v>97</v>
      </c>
      <c r="C20" s="337" t="s">
        <v>162</v>
      </c>
    </row>
    <row r="21" spans="2:3" s="11" customFormat="1" x14ac:dyDescent="0.2">
      <c r="B21" s="310"/>
      <c r="C21" s="311"/>
    </row>
    <row r="22" spans="2:3" s="11" customFormat="1" x14ac:dyDescent="0.2">
      <c r="B22" s="310"/>
      <c r="C22" s="362"/>
    </row>
    <row r="23" spans="2:3" s="11" customFormat="1" x14ac:dyDescent="0.2">
      <c r="B23" s="310"/>
      <c r="C23" s="362"/>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t="s">
        <v>162</v>
      </c>
      <c r="C34" s="306" t="s">
        <v>162</v>
      </c>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abSelected="1" zoomScaleNormal="100" workbookViewId="0">
      <selection activeCell="H21" sqref="H21"/>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92444</v>
      </c>
    </row>
    <row r="7" spans="2:4" ht="15.75" customHeight="1" x14ac:dyDescent="0.25">
      <c r="B7" s="25" t="s">
        <v>88</v>
      </c>
      <c r="D7" s="342"/>
    </row>
    <row r="8" spans="2:4" ht="15.75" customHeight="1" x14ac:dyDescent="0.25">
      <c r="B8" s="243" t="str">
        <f>'Cover Page'!C8</f>
        <v xml:space="preserve">Companion Life Insurance Company of California </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2024</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5" orientation="landscape" r:id="rId1"/>
  <headerFooter>
    <oddFooter>&amp;LMedical Loss Ratio Reporting Form&amp;R[&amp;A]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2025-07-30T21:24:32Z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