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24226"/>
  <xr:revisionPtr revIDLastSave="7" documentId="8_{4DD1CAC1-AAC0-488C-9DC8-D9E5F4B9EEA5}" xr6:coauthVersionLast="47" xr6:coauthVersionMax="47" xr10:uidLastSave="{A3275FB4-4524-48AE-9421-ED10378A347D}"/>
  <bookViews>
    <workbookView xWindow="-12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 name="Claims retrieve" sheetId="34" state="hidden" r:id="rId8"/>
    <sheet name="Taxes &amp; assessments retrieve" sheetId="35" state="hidden" r:id="rId9"/>
    <sheet name="State Allocation" sheetId="36" state="hidden" r:id="rId10"/>
    <sheet name="Commissions" sheetId="37" state="hidden" r:id="rId11"/>
    <sheet name="Salary, OGA, etc_v2_Dec" sheetId="38" state="hidden" r:id="rId12"/>
    <sheet name="Salary, OGA, etc_v2_Mar" sheetId="39" state="hidden" r:id="rId13"/>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8" i="4" l="1"/>
  <c r="C56" i="36"/>
  <c r="P43" i="4" l="1"/>
  <c r="P38" i="4"/>
  <c r="O27" i="38"/>
  <c r="O32" i="38" s="1"/>
  <c r="N27" i="38"/>
  <c r="N32" i="38" s="1"/>
  <c r="M24" i="39"/>
  <c r="O24" i="39"/>
  <c r="O29" i="39"/>
  <c r="M29" i="39"/>
  <c r="O30" i="38"/>
  <c r="N30" i="38"/>
  <c r="O43" i="4"/>
  <c r="P39" i="4" l="1"/>
  <c r="O39" i="4"/>
  <c r="P32" i="4"/>
  <c r="O32" i="4"/>
  <c r="P28" i="4"/>
  <c r="O28" i="4"/>
  <c r="O34" i="18"/>
  <c r="P33" i="18"/>
  <c r="O32" i="18"/>
  <c r="P30" i="18"/>
  <c r="O29" i="18"/>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<sst xmlns="http://schemas.openxmlformats.org/spreadsheetml/2006/main" count="2787" uniqueCount="509">
  <si>
    <t>Department of Managed Health Care/Department of Insurance</t>
  </si>
  <si>
    <t xml:space="preserve">Medical Loss Ratio Reporting Form </t>
  </si>
  <si>
    <t>Dental Coverage</t>
  </si>
  <si>
    <t>1.</t>
  </si>
  <si>
    <t>MLR Reporting Year</t>
  </si>
  <si>
    <t>2023</t>
  </si>
  <si>
    <t>2.</t>
  </si>
  <si>
    <t>DMHC Health Plan ID / CDI NAIC No.</t>
  </si>
  <si>
    <t>3.</t>
  </si>
  <si>
    <t>Legal Name</t>
  </si>
  <si>
    <t>Nationwide Life Insurance Company</t>
  </si>
  <si>
    <t>4.</t>
  </si>
  <si>
    <t>DBA</t>
  </si>
  <si>
    <t>5.</t>
  </si>
  <si>
    <t>Federal Tax Exempt Status? Please enter Yes or No</t>
  </si>
  <si>
    <t>No</t>
  </si>
  <si>
    <t>Cell Key:</t>
  </si>
  <si>
    <t>Blank cells require input from Health plan or Health insurer</t>
  </si>
  <si>
    <t>Version 4.22.15</t>
  </si>
  <si>
    <t>Revised Version 5.26.15</t>
  </si>
  <si>
    <t>Revised Version 4.15.16 corrected dates for Cycle Year (CY)2015-2016 on TABs Parts 1, 2 and 4.</t>
  </si>
  <si>
    <t>Revised Version 5.10.17 12/31 and 3/31 Columns years to be auto populated on TABs Parts 1 and 2.</t>
  </si>
  <si>
    <t>Version 12.16.21: updated Cover Page: Line 2: DMHC Health Plan ID / CDI NAIC No.</t>
  </si>
  <si>
    <t>Medical Loss Ratio Reporting Form: Dental Coverage</t>
  </si>
  <si>
    <t>Part 1 - Summary of Data</t>
  </si>
  <si>
    <t>Health Plan ID</t>
  </si>
  <si>
    <t xml:space="preserve">Federal Tax Exempt </t>
  </si>
  <si>
    <t>dBA</t>
  </si>
  <si>
    <t>Part 1</t>
  </si>
  <si>
    <t>Health Insurance Coverage</t>
  </si>
  <si>
    <t>DHMO Products</t>
  </si>
  <si>
    <t>DPPO &amp; Indemnity Products</t>
  </si>
  <si>
    <t>Individual</t>
  </si>
  <si>
    <t>Small Group</t>
  </si>
  <si>
    <t>Large Group</t>
  </si>
  <si>
    <t xml:space="preserve">Total as of </t>
  </si>
  <si>
    <r>
      <t xml:space="preserve">Part 1
</t>
    </r>
    <r>
      <rPr>
        <b/>
        <sz val="12"/>
        <color rgb="FFC00000"/>
        <rFont val="Arial"/>
        <family val="2"/>
      </rPr>
      <t xml:space="preserve">NOTE: REFER TO MLR INSTRUCTIONS FOR IMPORTANT </t>
    </r>
  </si>
  <si>
    <t>INFORMATION ABOUT COMPLETING EACH COLUMN AND ROW.</t>
  </si>
  <si>
    <t>Premium</t>
  </si>
  <si>
    <t>Total direct premium earned</t>
  </si>
  <si>
    <t>Claims</t>
  </si>
  <si>
    <t>Total incurred claims (MLR Form Part 2, Line 2.11)</t>
  </si>
  <si>
    <t>Federal and State Taxes and Licensing or Regulatory Fees</t>
  </si>
  <si>
    <t xml:space="preserve">Federal taxes and assessments incurred by the reporting health plan or health insurer during the MLR reporting year </t>
  </si>
  <si>
    <t xml:space="preserve">  3.1 a  Federal income taxes deductible from premium in MLR calculations </t>
  </si>
  <si>
    <t xml:space="preserve">  3.1 b  Other Federal Taxes (other than income tax) and assessments deductible from premium</t>
  </si>
  <si>
    <t>State insurance, premium and other taxes incurred by the reporting health plan or heath insurer during the MLR reporting year (deductible from premium in MLR calculation)</t>
  </si>
  <si>
    <t xml:space="preserve">  3.2 a   State income, excise, business, and other taxes</t>
  </si>
  <si>
    <t xml:space="preserve">  3.2 b   State premium taxes </t>
  </si>
  <si>
    <t xml:space="preserve">  3.2 c   Community benefit expenditures </t>
  </si>
  <si>
    <t>Regulatory authority licenses and fees</t>
  </si>
  <si>
    <t>Total Federal and State Taxes and fees to be excluded from premium</t>
  </si>
  <si>
    <t xml:space="preserve">Non-Claims Costs </t>
  </si>
  <si>
    <t>Direct sales salaries and benefits</t>
  </si>
  <si>
    <t>Agents and brokers fees and commissions</t>
  </si>
  <si>
    <t>Other taxes</t>
  </si>
  <si>
    <t xml:space="preserve">4.3a   Taxes and assessments (exclude amounts reported in Section 3 or Line 10) 
</t>
  </si>
  <si>
    <t>4.3b   Fines and penalties of regulatory authorities (exclude amounts reported in Line 3.3)</t>
  </si>
  <si>
    <t>Other general and administrative expenses</t>
  </si>
  <si>
    <t>Total non-claims costs</t>
  </si>
  <si>
    <t xml:space="preserve">Other Indicators or information </t>
  </si>
  <si>
    <t>Number of covered lives</t>
  </si>
  <si>
    <t>Member months</t>
  </si>
  <si>
    <t>Number of life-years</t>
  </si>
  <si>
    <t>6.</t>
  </si>
  <si>
    <t xml:space="preserve">Net investment income and other gain / (loss) </t>
  </si>
  <si>
    <t>7.</t>
  </si>
  <si>
    <t xml:space="preserve">Other Federal income taxes (exclude taxes on Line 3.1a and 3.1b) </t>
  </si>
  <si>
    <t>Cell Keys:</t>
  </si>
  <si>
    <t xml:space="preserve">Grey cells require no data input </t>
  </si>
  <si>
    <t>Pink cells require no data input - locked down</t>
  </si>
  <si>
    <t>Blue cells: computed cell (formula cell)</t>
  </si>
  <si>
    <t>Part 2 - Premium and Claims</t>
  </si>
  <si>
    <t>Part 2</t>
  </si>
  <si>
    <r>
      <t xml:space="preserve">Part 2
</t>
    </r>
    <r>
      <rPr>
        <b/>
        <sz val="12"/>
        <color rgb="FFC00000"/>
        <rFont val="Arial"/>
        <family val="2"/>
      </rPr>
      <t xml:space="preserve">NOTE: REFER TO MLR INSTRUCTIONS FOR IMPORTANT </t>
    </r>
  </si>
  <si>
    <t>Premium:</t>
  </si>
  <si>
    <t>Direct premium written</t>
  </si>
  <si>
    <t>Unearned premium prior year</t>
  </si>
  <si>
    <t>Unearned premium MLR Reporting year</t>
  </si>
  <si>
    <t>Premium balances written off</t>
  </si>
  <si>
    <t>Claims:</t>
  </si>
  <si>
    <t>Claims Paid</t>
  </si>
  <si>
    <t>2.1a  Claims paid during the MLR reporting year regardless of incurred date</t>
  </si>
  <si>
    <t>2.1b  Claims incurred only during the MLR reporting year, paid through 3/31 of the following year</t>
  </si>
  <si>
    <t>Direct claim liability</t>
  </si>
  <si>
    <t>2.2a Liability as of 12/31 of MLR reporting year for all claims regardless of incurred date</t>
  </si>
  <si>
    <t>2.2b Liability for claims incurred only during the MLR reporting year, calculated as of 3/31 of the following year</t>
  </si>
  <si>
    <t>Direct claim liability prior year</t>
  </si>
  <si>
    <t>Direct claim reserves</t>
  </si>
  <si>
    <t>2.4a Reserves as of 12/31 of MLR reporting year for all claims regardless of incurred date</t>
  </si>
  <si>
    <t>2.4b Reserves for claims incurred only during the MLR reporting year, calculated as of 3/31 of the following year</t>
  </si>
  <si>
    <t>Direct claim reserves prior year</t>
  </si>
  <si>
    <t>Experience rating refunds (rate credits) paid</t>
  </si>
  <si>
    <t>2.6a Experience rating refunds, with all incurred dates, paid in the MLR reporting year</t>
  </si>
  <si>
    <t>2.6b Experience rating refunds associated with premium earned only in the reporting year and paid through 3/31 of the following year</t>
  </si>
  <si>
    <t>Reserve for experience rating refunds (rate credits)</t>
  </si>
  <si>
    <t>2.7a Reserved in MLR reporting year regardless of incurred date</t>
  </si>
  <si>
    <t>2.7b Reserves specific to the MLR reporting year through 3/31 of the following year</t>
  </si>
  <si>
    <t>2.8</t>
  </si>
  <si>
    <t>Reserve for experience rating refunds (rate credits) prior year</t>
  </si>
  <si>
    <t>Incurred dental incentive pool and bonuses</t>
  </si>
  <si>
    <t>2.9a  Paid dental incentive pools and bonuses MLR Reporting year</t>
  </si>
  <si>
    <t>2.9b  Accrued dental incentive pools and bonuses MLR Reporting year</t>
  </si>
  <si>
    <t>2.9c  Accrued dental incentive pools and bonuses prior year</t>
  </si>
  <si>
    <t>2.10</t>
  </si>
  <si>
    <t>Contingent benefit and lawsuit reserves</t>
  </si>
  <si>
    <t>2.11</t>
  </si>
  <si>
    <t xml:space="preserve">Total incurred claims </t>
  </si>
  <si>
    <t>Grey cells require no data input</t>
  </si>
  <si>
    <t xml:space="preserve">Medical Loss Ratio Reporting Form: Dental Coverage </t>
  </si>
  <si>
    <t>Part 3 - Expense Allocation</t>
  </si>
  <si>
    <t>Part 3</t>
  </si>
  <si>
    <t>Description of Expense Element (by Type)</t>
  </si>
  <si>
    <t>NEW</t>
  </si>
  <si>
    <t>Detailed Description of Expense Allocation Methods</t>
  </si>
  <si>
    <t>1.  Incurred Claims</t>
  </si>
  <si>
    <t xml:space="preserve">Expense that is paid to provider for benefits outlined in the policy </t>
  </si>
  <si>
    <t xml:space="preserve">Not allocated, we book the expense to the State claim orginated.  All claims are reported as dental claims and not allocated to any lower coverage levels. </t>
  </si>
  <si>
    <t>2.  Federal and State Taxes and Licensing or Regulatory Fees</t>
  </si>
  <si>
    <t>2.a Federal taxes and assessments</t>
  </si>
  <si>
    <t>Federal tax and Assessments</t>
  </si>
  <si>
    <t>Allocated to State/product level by premium contribution</t>
  </si>
  <si>
    <t>2.b State insurance, premium and other taxes</t>
  </si>
  <si>
    <t>State insurance</t>
  </si>
  <si>
    <t>State premium tax</t>
  </si>
  <si>
    <t>Not allocated, we pay and book to each state as the STAT product filing requires</t>
  </si>
  <si>
    <t>book other taxes licensing and fees to the State it orginated and allocate to product by premium if needed.</t>
  </si>
  <si>
    <t xml:space="preserve">2.c Community benefit expenditures </t>
  </si>
  <si>
    <t>Community benefit expenditures</t>
  </si>
  <si>
    <t>Muni taxes are assesed, paid, and booked to State/product. Not allocated</t>
  </si>
  <si>
    <t>2.d Regulatory authority licenses and fees</t>
  </si>
  <si>
    <t>Licenses and fees</t>
  </si>
  <si>
    <t>If a license is not State specific the expense is allocated to State/product by premium.  If State/product specific no allocation is needed.</t>
  </si>
  <si>
    <t>3.  Non-Claims costs</t>
  </si>
  <si>
    <t>3.a Direct sales salaries and benefits</t>
  </si>
  <si>
    <t>This charge is a % of premium that is applied to the State/product premium.  No allocation needed.</t>
  </si>
  <si>
    <t>3.b Agents and brokers fees and commissions</t>
  </si>
  <si>
    <t xml:space="preserve"> Agents and brokers fees and commissions</t>
  </si>
  <si>
    <t>3.c Other taxes</t>
  </si>
  <si>
    <t>If State tax, allocated to product by premium.</t>
  </si>
  <si>
    <t>3.d Other general and administrative expenses</t>
  </si>
  <si>
    <t xml:space="preserve"> Other general and administrative expenses</t>
  </si>
  <si>
    <t>General salaries and benefits are allocated to product then to state by premium contribution</t>
  </si>
  <si>
    <t/>
  </si>
  <si>
    <t>Part 4 - MLR Calculation</t>
  </si>
  <si>
    <t>Part 4</t>
  </si>
  <si>
    <r>
      <t>Part 4</t>
    </r>
    <r>
      <rPr>
        <b/>
        <sz val="12"/>
        <color rgb="FFC00000"/>
        <rFont val="Arial"/>
        <family val="2"/>
      </rPr>
      <t xml:space="preserve">
NOTE: REFER TO MLR INSTRUCTIONS FOR IMPORTANT </t>
    </r>
  </si>
  <si>
    <t>PY2</t>
  </si>
  <si>
    <t>PY1</t>
  </si>
  <si>
    <t>CY</t>
  </si>
  <si>
    <t xml:space="preserve">Total </t>
  </si>
  <si>
    <t>Total</t>
  </si>
  <si>
    <t>Medical Loss Ratio Numerator</t>
  </si>
  <si>
    <t>Adjusted incurred claims as reported on MLR Form for prior year(s)</t>
  </si>
  <si>
    <t>Adjusted incurred claims as of 3/31 of the year following the MLR reporting year (Part 1 Line 2.1)</t>
  </si>
  <si>
    <t>MLR numerator (Line 1.2)</t>
  </si>
  <si>
    <t xml:space="preserve">  </t>
  </si>
  <si>
    <t>Medical Loss Ratio Denominator</t>
  </si>
  <si>
    <t>Premium earned (Part 1 Line 1.1)</t>
  </si>
  <si>
    <t>Federal and State taxes and licensing or regulatory fees ( Part 1 Line 3.4)</t>
  </si>
  <si>
    <t xml:space="preserve">MLR Denominator (Line 2.1 - Line 2.2) </t>
  </si>
  <si>
    <t>Life-years (Part 1 Line 5.3)</t>
  </si>
  <si>
    <t>MLR Calculation (for Health plans or health insurers with at least 1,000 life years in the Total column of Line 3.1)</t>
  </si>
  <si>
    <t>MLR</t>
  </si>
  <si>
    <t>Part 5 - Additional Responses</t>
  </si>
  <si>
    <t>Part 5</t>
  </si>
  <si>
    <t xml:space="preserve">Tax Rate </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</si>
  <si>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</si>
  <si>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</si>
  <si>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Deferred experience for prior year</t>
  </si>
  <si>
    <t>Deferred experience for current year</t>
  </si>
  <si>
    <t>3. If the health plan or health insurer novated any business in the MLR reporting year effective during the reporting year provide the name of the entity to whom year business was sold or transferred and the date of the sale or transfer.</t>
  </si>
  <si>
    <t>Name of Entity to whom business was sold or transferred</t>
  </si>
  <si>
    <t>Effective date of sale or transfer</t>
  </si>
  <si>
    <t>Department of Managed Health Care</t>
  </si>
  <si>
    <t>Attestation</t>
  </si>
  <si>
    <t>Attestation Statement</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</si>
  <si>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</si>
  <si>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Chief Executive Officer/President</t>
  </si>
  <si>
    <t>Chief Financial Officer</t>
  </si>
  <si>
    <t>Legal Entity Stat Summary</t>
  </si>
  <si>
    <t>Expense Group</t>
  </si>
  <si>
    <t>Actuals</t>
  </si>
  <si>
    <t>All Channels</t>
  </si>
  <si>
    <t>Statutory Product</t>
  </si>
  <si>
    <t>Nationwide Life Insurance Co</t>
  </si>
  <si>
    <t>E10124:Dental</t>
  </si>
  <si>
    <t>Entity</t>
  </si>
  <si>
    <t>Reinsurance IDs</t>
  </si>
  <si>
    <t>Direct Reinsurance Type</t>
  </si>
  <si>
    <t>MLR Line Description (Pt 2 Section 2 - Claims)</t>
  </si>
  <si>
    <t>California</t>
  </si>
  <si>
    <t>December ITD</t>
  </si>
  <si>
    <t>Y2023</t>
  </si>
  <si>
    <t>A&amp;H Paid Losses</t>
  </si>
  <si>
    <t>All Accident Years</t>
  </si>
  <si>
    <t>A&amp;H Chg Net Loss Res-IBNR</t>
  </si>
  <si>
    <t>A&amp;H Chg In A&amp;O IBNR Reserve</t>
  </si>
  <si>
    <t>Paid Surrender Benefit-GA</t>
  </si>
  <si>
    <t>2.5 Direct claim reserves prior year</t>
  </si>
  <si>
    <t>Death Benf-Life Claim(s) Pndg</t>
  </si>
  <si>
    <t>2.9a Reserved in MLR reporting year regardless of incurred date</t>
  </si>
  <si>
    <t>Paid Death Benefits-GA</t>
  </si>
  <si>
    <t>2.9b Reserves specific to the MLR reporting year through 3/31 of the following year</t>
  </si>
  <si>
    <t>Chg in Policy Reserves-GA</t>
  </si>
  <si>
    <t>2.10 Reserve for experience rating refunds (rate credits) prior year</t>
  </si>
  <si>
    <t>Conversion Fee</t>
  </si>
  <si>
    <t>Chg in Loss Resv-IBNR-NF</t>
  </si>
  <si>
    <t>Change in Reserves-SCWOLC</t>
  </si>
  <si>
    <t>A&amp;H A&amp;O Paid</t>
  </si>
  <si>
    <t>A&amp;H Chg In Loss Resv-Claim(s)</t>
  </si>
  <si>
    <t>A&amp;H Chg In Tabular Disc-Case</t>
  </si>
  <si>
    <t>A&amp;H D&amp;CC Paid-No Detail</t>
  </si>
  <si>
    <t>Sundry Interest</t>
  </si>
  <si>
    <t>Policy Benefits &amp; Claims</t>
  </si>
  <si>
    <t>March ITD</t>
  </si>
  <si>
    <t>Y2024</t>
  </si>
  <si>
    <t>Loss Year 2023</t>
  </si>
  <si>
    <t>Y2022</t>
  </si>
  <si>
    <t>Loss Reserve IBNR-A&amp;H</t>
  </si>
  <si>
    <t>D&amp;CC IBNR-A&amp;H</t>
  </si>
  <si>
    <t>Experience Rate Credit Resv-A&amp;H</t>
  </si>
  <si>
    <t>TL&amp;F-Premium Tax Expense</t>
  </si>
  <si>
    <t>TL&amp;F-Premium Tax Expense-A&amp;H</t>
  </si>
  <si>
    <t>TL&amp;F-Amort Premium Tax Recvrbl</t>
  </si>
  <si>
    <t>Chg in Loss Based Assmt Accrl</t>
  </si>
  <si>
    <t>Licenses &amp; Fees-Co</t>
  </si>
  <si>
    <t>Chg In Accrl Ins Dept TL&amp;F Control</t>
  </si>
  <si>
    <t>A&amp;H Taxes Lic &amp; Fees</t>
  </si>
  <si>
    <t>State Tax</t>
  </si>
  <si>
    <t>TL&amp;F-Fines &amp; Penalties</t>
  </si>
  <si>
    <t>Franchise Tax</t>
  </si>
  <si>
    <t>TL&amp;F-All Other</t>
  </si>
  <si>
    <t>Change in All Other Tax (Inactive)</t>
  </si>
  <si>
    <t>Federal Fines and Penalties</t>
  </si>
  <si>
    <t>Guaranty Fund Tax</t>
  </si>
  <si>
    <t>Net Operating Income</t>
  </si>
  <si>
    <t>December YTD</t>
  </si>
  <si>
    <t>Management GAAP summary</t>
  </si>
  <si>
    <t>Legal Entity</t>
  </si>
  <si>
    <t>Reinsurance ID</t>
  </si>
  <si>
    <t>Insurance Premiums</t>
  </si>
  <si>
    <t>Delaware</t>
  </si>
  <si>
    <t>District of Columbia</t>
  </si>
  <si>
    <t>Kentucky</t>
  </si>
  <si>
    <t>Maryland</t>
  </si>
  <si>
    <t>Ohio</t>
  </si>
  <si>
    <t>Tennessee</t>
  </si>
  <si>
    <t>Virginia</t>
  </si>
  <si>
    <t>West Virginia</t>
  </si>
  <si>
    <t>Connecticut</t>
  </si>
  <si>
    <t>Massachusetts</t>
  </si>
  <si>
    <t>Maine</t>
  </si>
  <si>
    <t>New Hampshire</t>
  </si>
  <si>
    <t>New Jersey</t>
  </si>
  <si>
    <t>New York</t>
  </si>
  <si>
    <t>Pennsylvania</t>
  </si>
  <si>
    <t>Rhode Island</t>
  </si>
  <si>
    <t>Alabama</t>
  </si>
  <si>
    <t>Arkansas</t>
  </si>
  <si>
    <t>Florida</t>
  </si>
  <si>
    <t>Georgia</t>
  </si>
  <si>
    <t>Mississippi</t>
  </si>
  <si>
    <t>North Carolina</t>
  </si>
  <si>
    <t>South Carolina</t>
  </si>
  <si>
    <t>Iowa</t>
  </si>
  <si>
    <t>Illinois</t>
  </si>
  <si>
    <t>Indiana</t>
  </si>
  <si>
    <t>Kansas</t>
  </si>
  <si>
    <t>Michigan</t>
  </si>
  <si>
    <t>Minnesota</t>
  </si>
  <si>
    <t>Missouri</t>
  </si>
  <si>
    <t>Nebraska</t>
  </si>
  <si>
    <t>North Dakota</t>
  </si>
  <si>
    <t>Wisconsin</t>
  </si>
  <si>
    <t>Arizona</t>
  </si>
  <si>
    <t>Colorado</t>
  </si>
  <si>
    <t>Montana</t>
  </si>
  <si>
    <t>New Mexico</t>
  </si>
  <si>
    <t>Oklahoma</t>
  </si>
  <si>
    <t>Texas</t>
  </si>
  <si>
    <t>Utah</t>
  </si>
  <si>
    <t>Wyoming</t>
  </si>
  <si>
    <t>Idaho</t>
  </si>
  <si>
    <t>Nevada</t>
  </si>
  <si>
    <t>Oregon</t>
  </si>
  <si>
    <t>Washington</t>
  </si>
  <si>
    <t>Alaska</t>
  </si>
  <si>
    <t>Hawaii</t>
  </si>
  <si>
    <t>Louisiana</t>
  </si>
  <si>
    <t>Geography</t>
  </si>
  <si>
    <t>Comm Expense-Renewal</t>
  </si>
  <si>
    <t>60610000</t>
  </si>
  <si>
    <t>Salary Expense-Regular</t>
  </si>
  <si>
    <t>MGTG</t>
  </si>
  <si>
    <t>12ITD</t>
  </si>
  <si>
    <t>60620000</t>
  </si>
  <si>
    <t>Salary Expense-Overtime</t>
  </si>
  <si>
    <t>60600005</t>
  </si>
  <si>
    <t>Salary Expense-No Detail</t>
  </si>
  <si>
    <t>60700005</t>
  </si>
  <si>
    <t>Salary Benefit-No Detail</t>
  </si>
  <si>
    <t>60700070</t>
  </si>
  <si>
    <t>Salary Benefit-Chg in Accrl</t>
  </si>
  <si>
    <t>60710000</t>
  </si>
  <si>
    <t>Salary Benefit-Training-Ed</t>
  </si>
  <si>
    <t>60720000</t>
  </si>
  <si>
    <t>Salary Benefit-Svc Awards</t>
  </si>
  <si>
    <t>60770000</t>
  </si>
  <si>
    <t>Salary Benefit-Health Svc</t>
  </si>
  <si>
    <t>60780000</t>
  </si>
  <si>
    <t>Salary Benefit-Svc Awards 2</t>
  </si>
  <si>
    <t>60731000</t>
  </si>
  <si>
    <t>Salary Benefit-401K Co Contrib</t>
  </si>
  <si>
    <t>60732000</t>
  </si>
  <si>
    <t>Salary Benefit-Pension Exp</t>
  </si>
  <si>
    <t>60733000</t>
  </si>
  <si>
    <t>Salary Benefit-Retired EE Pmts</t>
  </si>
  <si>
    <t>60732010</t>
  </si>
  <si>
    <t>Salary Benefit-OPEB Expense</t>
  </si>
  <si>
    <t>60761000</t>
  </si>
  <si>
    <t>Salary Benefit-Grp Ins Exp-EE</t>
  </si>
  <si>
    <t>60763000</t>
  </si>
  <si>
    <t>Salary Benefit-WC Ins Exp</t>
  </si>
  <si>
    <t>60800070</t>
  </si>
  <si>
    <t>Payroll Tax Exp-Chg in Accrual</t>
  </si>
  <si>
    <t>60810000</t>
  </si>
  <si>
    <t>Payroll Tax Expense-FICA</t>
  </si>
  <si>
    <t>60820000</t>
  </si>
  <si>
    <t>Payroll Tax Expense-FUTA</t>
  </si>
  <si>
    <t>60830000</t>
  </si>
  <si>
    <t>Payroll Tax Expense-SUTA</t>
  </si>
  <si>
    <t>60800005</t>
  </si>
  <si>
    <t>Payroll Tax Expense-No Detail</t>
  </si>
  <si>
    <t>60740000</t>
  </si>
  <si>
    <t>Salary Benefit-Est Benefit Summ</t>
  </si>
  <si>
    <t>60631000</t>
  </si>
  <si>
    <t>Salary Exp-PIP-LTP</t>
  </si>
  <si>
    <t>60634000</t>
  </si>
  <si>
    <t>Salary Exp-Bonuses</t>
  </si>
  <si>
    <t>60633000</t>
  </si>
  <si>
    <t>Salary Exp-Field-Sales-Fund Mgr</t>
  </si>
  <si>
    <t>60637070</t>
  </si>
  <si>
    <t>Incentive Accrual</t>
  </si>
  <si>
    <t>61010000</t>
  </si>
  <si>
    <t>Recruitment Exp-Agency Fees</t>
  </si>
  <si>
    <t>61020000</t>
  </si>
  <si>
    <t>Recruitment Expense-All Other</t>
  </si>
  <si>
    <t>61320000</t>
  </si>
  <si>
    <t>Reloc Exp-Home Buy-Sell Cost</t>
  </si>
  <si>
    <t>61330000</t>
  </si>
  <si>
    <t>Reloc Exp-Moving-Transportation</t>
  </si>
  <si>
    <t>62410000</t>
  </si>
  <si>
    <t>Dues &amp; Subscrptn-Prof Dues &amp; Memb</t>
  </si>
  <si>
    <t>62420000</t>
  </si>
  <si>
    <t>Dues &amp; Subscrptn-Subscriptions</t>
  </si>
  <si>
    <t>59902070</t>
  </si>
  <si>
    <t>Digital Workplace Technology Rate Expense</t>
  </si>
  <si>
    <t>61250000</t>
  </si>
  <si>
    <t>Entertainment (Non-Deductible)</t>
  </si>
  <si>
    <t>61260000</t>
  </si>
  <si>
    <t>Travel Expense - Meals</t>
  </si>
  <si>
    <t>61210000</t>
  </si>
  <si>
    <t>Travel Exp-Meals &amp; Entertain</t>
  </si>
  <si>
    <t>61220000</t>
  </si>
  <si>
    <t>Travel Exp-Transportation</t>
  </si>
  <si>
    <t>61230000</t>
  </si>
  <si>
    <t>Travel Expense-Lodging</t>
  </si>
  <si>
    <t>61290000</t>
  </si>
  <si>
    <t>Travel Expense-All Other</t>
  </si>
  <si>
    <t>61200005</t>
  </si>
  <si>
    <t>Travel Expense-No Detail</t>
  </si>
  <si>
    <t>61400111</t>
  </si>
  <si>
    <t>SL Lease Exp - Equip</t>
  </si>
  <si>
    <t>61400112</t>
  </si>
  <si>
    <t>Lease Interest Expense-Equipment</t>
  </si>
  <si>
    <t>61410000</t>
  </si>
  <si>
    <t>Auto-Plane Expense-Repairs</t>
  </si>
  <si>
    <t>61420000</t>
  </si>
  <si>
    <t>Auto-Plane Expense-Lease</t>
  </si>
  <si>
    <t>61710000</t>
  </si>
  <si>
    <t>Telecommunications-Cost</t>
  </si>
  <si>
    <t>61700005</t>
  </si>
  <si>
    <t>Telecommunications-No Detail</t>
  </si>
  <si>
    <t>61907000</t>
  </si>
  <si>
    <t>Rent Expense-Facility Maint-Other Facility Maint</t>
  </si>
  <si>
    <t>61908100</t>
  </si>
  <si>
    <t>Rent Exp-Materials &amp; Supplies</t>
  </si>
  <si>
    <t>61908340</t>
  </si>
  <si>
    <t>Rent Expense-Cleaning-Shred</t>
  </si>
  <si>
    <t>61909500</t>
  </si>
  <si>
    <t>Intrnl Chrgs from RE</t>
  </si>
  <si>
    <t>61908200</t>
  </si>
  <si>
    <t>Rent Expense-Grounds &amp; Parking</t>
  </si>
  <si>
    <t>61908400</t>
  </si>
  <si>
    <t>Rent Expense-Security</t>
  </si>
  <si>
    <t>61800070</t>
  </si>
  <si>
    <t>Deprec Corp Facility-Chg in Accrl</t>
  </si>
  <si>
    <t>62211000</t>
  </si>
  <si>
    <t>Legal-Audit-Consltg-Legal Fee</t>
  </si>
  <si>
    <t>62212000</t>
  </si>
  <si>
    <t>Professional Fees</t>
  </si>
  <si>
    <t>62200005</t>
  </si>
  <si>
    <t>Legal-Audit-Consltg-No Detail</t>
  </si>
  <si>
    <t>62222000</t>
  </si>
  <si>
    <t>Examination Fees</t>
  </si>
  <si>
    <t>62230000</t>
  </si>
  <si>
    <t>Legal-Audit-Consltg-Consltg Exp Non-Txbl</t>
  </si>
  <si>
    <t>62230005</t>
  </si>
  <si>
    <t>Legal-Audit-Consltg-Consltg Exp Txbl</t>
  </si>
  <si>
    <t>62200070</t>
  </si>
  <si>
    <t>Legal-Audit-Consltg-Chg in Accrl Non-Txbl</t>
  </si>
  <si>
    <t>62710000</t>
  </si>
  <si>
    <t>External Service-TPA</t>
  </si>
  <si>
    <t>62720000</t>
  </si>
  <si>
    <t>External Service-Cost Recvry</t>
  </si>
  <si>
    <t>62230055</t>
  </si>
  <si>
    <t>Expert Fees &amp; Reports</t>
  </si>
  <si>
    <t>62010000</t>
  </si>
  <si>
    <t>Printing &amp; Supplies-Print Exp</t>
  </si>
  <si>
    <t>62020000</t>
  </si>
  <si>
    <t>Printing &amp; Supplies-Suppl Exp</t>
  </si>
  <si>
    <t>62000005</t>
  </si>
  <si>
    <t>Printing &amp; Supplies-No Detail</t>
  </si>
  <si>
    <t>62110000</t>
  </si>
  <si>
    <t>Postage Expense</t>
  </si>
  <si>
    <t>62800000</t>
  </si>
  <si>
    <t>Bank Charge-Custodial Fee Exp</t>
  </si>
  <si>
    <t>61530000</t>
  </si>
  <si>
    <t>Furn &amp; Office Equip-Deprec Exp</t>
  </si>
  <si>
    <t>61510000</t>
  </si>
  <si>
    <t>Furn &amp; Office Equip-Cost-Maint</t>
  </si>
  <si>
    <t>61600005</t>
  </si>
  <si>
    <t>EDP-Software Expense-No Detail</t>
  </si>
  <si>
    <t>61630000</t>
  </si>
  <si>
    <t>EDP-Software Exp-Deprec Intrnl Dev</t>
  </si>
  <si>
    <t>61631000</t>
  </si>
  <si>
    <t>SOP 98 Software Capitalization</t>
  </si>
  <si>
    <t>61611000</t>
  </si>
  <si>
    <t>EDP Hardware Exp-Cost-Maint</t>
  </si>
  <si>
    <t>61612000</t>
  </si>
  <si>
    <t>EDP Hardware Expense-Lease</t>
  </si>
  <si>
    <t>61610005</t>
  </si>
  <si>
    <t>EDP Hardware Expense-No Detail</t>
  </si>
  <si>
    <t>61613000</t>
  </si>
  <si>
    <t>EDP Hardware Exp-Depreciation</t>
  </si>
  <si>
    <t>61613001</t>
  </si>
  <si>
    <t>EDP Hardware Expense-PC Deprec</t>
  </si>
  <si>
    <t>61621000</t>
  </si>
  <si>
    <t>EDP-Software Exp-Cost-Maint</t>
  </si>
  <si>
    <t>61623000</t>
  </si>
  <si>
    <t>EDP-Software Exp-Depreciation</t>
  </si>
  <si>
    <t>61620005</t>
  </si>
  <si>
    <t>Software Expense-No Detail</t>
  </si>
  <si>
    <t>60210000</t>
  </si>
  <si>
    <t>Advertising Exp-General</t>
  </si>
  <si>
    <t>60220000</t>
  </si>
  <si>
    <t>Advertising Exp-Direct Mail</t>
  </si>
  <si>
    <t>60230000</t>
  </si>
  <si>
    <t>Advertising Exp-Sponsor &amp; Endors</t>
  </si>
  <si>
    <t>60200005</t>
  </si>
  <si>
    <t>Advertising Exp-No Detail</t>
  </si>
  <si>
    <t>60290020</t>
  </si>
  <si>
    <t>Advertising Expense-Creative</t>
  </si>
  <si>
    <t>60300075</t>
  </si>
  <si>
    <t>BB&amp;A Expense-No Detail</t>
  </si>
  <si>
    <t>61100005</t>
  </si>
  <si>
    <t>Board of Director Fees-No Detail</t>
  </si>
  <si>
    <t>62300070</t>
  </si>
  <si>
    <t>Company Ins Exp-Chg in Accrual</t>
  </si>
  <si>
    <t>62300005</t>
  </si>
  <si>
    <t>Company Ins Expense-No Detail</t>
  </si>
  <si>
    <t>62510000</t>
  </si>
  <si>
    <t>Political Contribution Expense</t>
  </si>
  <si>
    <t>62520000</t>
  </si>
  <si>
    <t>Contribution Exp-Charitable</t>
  </si>
  <si>
    <t>62500005</t>
  </si>
  <si>
    <t>Contribution Expense-No Detail</t>
  </si>
  <si>
    <t>60190000</t>
  </si>
  <si>
    <t>Agent Expense-Allow-Misc</t>
  </si>
  <si>
    <t>60410000</t>
  </si>
  <si>
    <t>Surv-Undrwrg Rpt-Character</t>
  </si>
  <si>
    <t>69006450</t>
  </si>
  <si>
    <t>Standard Cost IT Contractor</t>
  </si>
  <si>
    <t>69006400</t>
  </si>
  <si>
    <t>Standard Cost IT Associate</t>
  </si>
  <si>
    <t>69006410</t>
  </si>
  <si>
    <t>Standard Cost Credit IT Associate</t>
  </si>
  <si>
    <t>69006001</t>
  </si>
  <si>
    <t>Corporate Expense DSA</t>
  </si>
  <si>
    <t>69000005</t>
  </si>
  <si>
    <t>Other Expense-No Detail</t>
  </si>
  <si>
    <t>69090000</t>
  </si>
  <si>
    <t>All Other Departmental Exp</t>
  </si>
  <si>
    <t>69090100</t>
  </si>
  <si>
    <t>Part Gain (Loss)-Acct Bal Write Off</t>
  </si>
  <si>
    <t>69091050</t>
  </si>
  <si>
    <t>Internal Charges From NWIT</t>
  </si>
  <si>
    <t>59902080</t>
  </si>
  <si>
    <t>Digital Workplace Technology Rate Contra Exp</t>
  </si>
  <si>
    <t>68920700</t>
  </si>
  <si>
    <t>Internal Service Recoveries</t>
  </si>
  <si>
    <t>68920005</t>
  </si>
  <si>
    <t>External Service-No Detail Recoveries</t>
  </si>
  <si>
    <t>68920100</t>
  </si>
  <si>
    <t>Internal Service Fee-Income</t>
  </si>
  <si>
    <t>60000010</t>
  </si>
  <si>
    <t>Total Departmental Expenses</t>
  </si>
  <si>
    <t>3ITD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</si>
</sst>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
      <b/>
      <sz val="10"/>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
      <left style="thin">
        <color rgb="FFC0C0C0"/>
      </left>
      <right style="thin">
        <color rgb="FFC0C0C0"/>
      </right>
      <top style="thin">
        <color rgb="FFC0C0C0"/>
      </top>
      <bottom style="thin">
        <color rgb="FFC0C0C0"/>
      </bottom>
      <diagonal/>
    </border>
  </borders>
  <cellStyleXfs count="336">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9" fontId="41" fillId="0" borderId="0" applyFont="0" applyFill="0" applyBorder="0" applyAlignment="0" applyProtection="0"/>
    <xf numFmtId="0" fontId="1" fillId="0" borderId="0"/>
    <xf numFmtId="0" fontId="28" fillId="0" borderId="0"/>
    <xf numFmtId="0" fontId="1" fillId="0" borderId="0"/>
    <xf numFmtId="43" fontId="1" fillId="0" borderId="0" applyFont="0" applyFill="0" applyBorder="0" applyAlignment="0" applyProtection="0"/>
    <xf numFmtId="0" fontId="28" fillId="0" borderId="0"/>
    <xf numFmtId="0" fontId="5" fillId="0" borderId="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376">
    <xf numFmtId="0" fontId="0" fillId="0" borderId="0" xfId="0"/>
    <xf numFmtId="0" fontId="5" fillId="0" borderId="0" xfId="0" applyFont="1"/>
    <xf numFmtId="0" fontId="25" fillId="0" borderId="0" xfId="126" applyFont="1"/>
    <xf numFmtId="0" fontId="25" fillId="0" borderId="0" xfId="0" applyFont="1" applyProtection="1">
      <protection locked="0"/>
    </xf>
    <xf numFmtId="0" fontId="5" fillId="0" borderId="0" xfId="126" applyProtection="1">
      <protection locked="0"/>
    </xf>
    <xf numFmtId="0" fontId="5" fillId="0" borderId="0" xfId="125" applyFont="1" applyProtection="1">
      <protection locked="0"/>
    </xf>
    <xf numFmtId="0" fontId="5" fillId="0" borderId="0" xfId="0" applyFont="1" applyProtection="1">
      <protection locked="0"/>
    </xf>
    <xf numFmtId="0" fontId="5" fillId="0" borderId="0" xfId="0" applyFont="1" applyAlignment="1" applyProtection="1">
      <alignment horizontal="left"/>
      <protection locked="0"/>
    </xf>
    <xf numFmtId="0" fontId="5" fillId="0" borderId="0" xfId="0" applyFont="1" applyAlignment="1" applyProtection="1">
      <alignment horizontal="right"/>
      <protection locked="0"/>
    </xf>
    <xf numFmtId="0" fontId="25" fillId="0" borderId="0" xfId="126" applyFont="1" applyProtection="1">
      <protection locked="0"/>
    </xf>
    <xf numFmtId="0" fontId="0" fillId="0" borderId="0" xfId="0" applyProtection="1">
      <protection locked="0"/>
    </xf>
    <xf numFmtId="0" fontId="31" fillId="0" borderId="0" xfId="0" applyFont="1"/>
    <xf numFmtId="0" fontId="31" fillId="0" borderId="0" xfId="0" applyFont="1" applyProtection="1">
      <protection locked="0"/>
    </xf>
    <xf numFmtId="0" fontId="32" fillId="0" borderId="0" xfId="0" applyFont="1"/>
    <xf numFmtId="0" fontId="31" fillId="0" borderId="0" xfId="0" applyFont="1" applyAlignment="1">
      <alignment wrapText="1"/>
    </xf>
    <xf numFmtId="0" fontId="31" fillId="24" borderId="35" xfId="325" applyFont="1" applyFill="1" applyBorder="1"/>
    <xf numFmtId="0" fontId="31" fillId="24" borderId="34" xfId="325" applyFont="1" applyFill="1" applyBorder="1"/>
    <xf numFmtId="0" fontId="32" fillId="0" borderId="22" xfId="325" quotePrefix="1" applyFont="1" applyBorder="1" applyAlignment="1">
      <alignment horizontal="right" vertical="center"/>
    </xf>
    <xf numFmtId="0" fontId="32" fillId="0" borderId="14" xfId="325" applyFont="1" applyBorder="1" applyAlignment="1">
      <alignment vertical="center"/>
    </xf>
    <xf numFmtId="49" fontId="32" fillId="0" borderId="62" xfId="325" applyNumberFormat="1" applyFont="1" applyBorder="1" applyAlignment="1" applyProtection="1">
      <alignment horizontal="left" vertical="center"/>
      <protection locked="0"/>
    </xf>
    <xf numFmtId="0" fontId="32" fillId="0" borderId="62" xfId="325" applyFont="1" applyBorder="1" applyAlignment="1" applyProtection="1">
      <alignment horizontal="left" vertical="center"/>
      <protection locked="0"/>
    </xf>
    <xf numFmtId="0" fontId="33" fillId="0" borderId="41" xfId="0" quotePrefix="1" applyFont="1" applyBorder="1" applyAlignment="1">
      <alignment horizontal="right"/>
    </xf>
    <xf numFmtId="0" fontId="32" fillId="0" borderId="63" xfId="325" applyFont="1" applyBorder="1" applyAlignment="1">
      <alignment wrapText="1"/>
    </xf>
    <xf numFmtId="0" fontId="34" fillId="0" borderId="0" xfId="0" applyFont="1" applyProtection="1">
      <protection locked="0"/>
    </xf>
    <xf numFmtId="0" fontId="31" fillId="0" borderId="0" xfId="125" applyFont="1" applyProtection="1">
      <protection locked="0"/>
    </xf>
    <xf numFmtId="0" fontId="32" fillId="0" borderId="0" xfId="125" applyFont="1"/>
    <xf numFmtId="0" fontId="31" fillId="0" borderId="0" xfId="125" applyFont="1"/>
    <xf numFmtId="0" fontId="31" fillId="0" borderId="0" xfId="0" applyFont="1" applyAlignment="1" applyProtection="1">
      <alignment wrapText="1"/>
      <protection locked="0"/>
    </xf>
    <xf numFmtId="0" fontId="31" fillId="0" borderId="0" xfId="126" applyFont="1"/>
    <xf numFmtId="0" fontId="31" fillId="0" borderId="0" xfId="126" applyFont="1" applyProtection="1">
      <protection locked="0"/>
    </xf>
    <xf numFmtId="0" fontId="31" fillId="26" borderId="0" xfId="126" applyFont="1" applyFill="1"/>
    <xf numFmtId="49" fontId="31" fillId="0" borderId="0" xfId="0" applyNumberFormat="1" applyFont="1" applyAlignment="1" applyProtection="1">
      <alignment horizontal="left"/>
      <protection locked="0"/>
    </xf>
    <xf numFmtId="0" fontId="32" fillId="0" borderId="0" xfId="125" applyFont="1" applyAlignment="1">
      <alignment horizontal="left"/>
    </xf>
    <xf numFmtId="0" fontId="31" fillId="0" borderId="0" xfId="125" applyFont="1" applyAlignment="1" applyProtection="1">
      <alignment wrapText="1"/>
      <protection locked="0"/>
    </xf>
    <xf numFmtId="0" fontId="31" fillId="0" borderId="0" xfId="0" applyFont="1" applyAlignment="1" applyProtection="1">
      <alignment horizontal="right"/>
      <protection locked="0"/>
    </xf>
    <xf numFmtId="49" fontId="31" fillId="0" borderId="35" xfId="0" applyNumberFormat="1" applyFont="1" applyBorder="1" applyAlignment="1">
      <alignment horizontal="center" vertical="top" wrapText="1"/>
    </xf>
    <xf numFmtId="49" fontId="31" fillId="0" borderId="34" xfId="0" applyNumberFormat="1" applyFont="1" applyBorder="1" applyAlignment="1">
      <alignment horizontal="center" vertical="top" wrapText="1"/>
    </xf>
    <xf numFmtId="49" fontId="31" fillId="0" borderId="26" xfId="0" applyNumberFormat="1" applyFont="1" applyBorder="1" applyAlignment="1">
      <alignment horizontal="center" vertical="top" wrapText="1"/>
    </xf>
    <xf numFmtId="14" fontId="31" fillId="0" borderId="40" xfId="0" applyNumberFormat="1" applyFont="1" applyBorder="1" applyAlignment="1">
      <alignment horizontal="center" vertical="top" wrapText="1"/>
    </xf>
    <xf numFmtId="14" fontId="31" fillId="0" borderId="32" xfId="0" applyNumberFormat="1" applyFont="1" applyBorder="1" applyAlignment="1">
      <alignment horizontal="center" vertical="top" wrapText="1"/>
    </xf>
    <xf numFmtId="14" fontId="31" fillId="0" borderId="45" xfId="0" applyNumberFormat="1" applyFont="1" applyBorder="1" applyAlignment="1">
      <alignment horizontal="center" vertical="top" wrapText="1"/>
    </xf>
    <xf numFmtId="0" fontId="31" fillId="0" borderId="52" xfId="0" applyFont="1" applyBorder="1" applyAlignment="1">
      <alignment horizontal="center" vertical="top" wrapText="1"/>
    </xf>
    <xf numFmtId="0" fontId="31" fillId="0" borderId="50" xfId="0" applyFont="1" applyBorder="1" applyAlignment="1">
      <alignment horizontal="center" vertical="top" wrapText="1"/>
    </xf>
    <xf numFmtId="0" fontId="31" fillId="0" borderId="24" xfId="0" applyFont="1" applyBorder="1" applyAlignment="1">
      <alignment horizontal="center" vertical="top" wrapText="1"/>
    </xf>
    <xf numFmtId="0" fontId="31" fillId="0" borderId="87" xfId="0" applyFont="1" applyBorder="1" applyAlignment="1">
      <alignment horizontal="center" vertical="top" wrapText="1"/>
    </xf>
    <xf numFmtId="0" fontId="31" fillId="0" borderId="45" xfId="0" applyFont="1" applyBorder="1" applyAlignment="1">
      <alignment horizontal="center" vertical="top" wrapText="1"/>
    </xf>
    <xf numFmtId="49" fontId="31" fillId="0" borderId="12" xfId="0" applyNumberFormat="1" applyFont="1" applyBorder="1" applyAlignment="1">
      <alignment horizontal="right" vertical="top"/>
    </xf>
    <xf numFmtId="0" fontId="31" fillId="0" borderId="15" xfId="0" applyFont="1" applyBorder="1" applyAlignment="1">
      <alignment horizontal="left" vertical="top" indent="1"/>
    </xf>
    <xf numFmtId="164" fontId="31" fillId="26" borderId="56" xfId="81" applyNumberFormat="1" applyFont="1" applyFill="1" applyBorder="1" applyAlignment="1" applyProtection="1">
      <alignment vertical="top"/>
    </xf>
    <xf numFmtId="164" fontId="31" fillId="26" borderId="26" xfId="81" applyNumberFormat="1" applyFont="1" applyFill="1" applyBorder="1" applyAlignment="1" applyProtection="1">
      <alignment vertical="top"/>
    </xf>
    <xf numFmtId="164" fontId="31" fillId="26" borderId="27" xfId="81" applyNumberFormat="1" applyFont="1" applyFill="1" applyBorder="1" applyAlignment="1" applyProtection="1">
      <alignment vertical="top"/>
    </xf>
    <xf numFmtId="164" fontId="31" fillId="26" borderId="0" xfId="81" applyNumberFormat="1" applyFont="1" applyFill="1" applyBorder="1" applyAlignment="1" applyProtection="1">
      <alignment vertical="top"/>
    </xf>
    <xf numFmtId="164" fontId="31" fillId="26" borderId="23" xfId="81" applyNumberFormat="1" applyFont="1" applyFill="1" applyBorder="1" applyAlignment="1" applyProtection="1">
      <alignment vertical="top"/>
    </xf>
    <xf numFmtId="49" fontId="31" fillId="0" borderId="13" xfId="0" applyNumberFormat="1" applyFont="1" applyBorder="1" applyAlignment="1">
      <alignment horizontal="right" vertical="top"/>
    </xf>
    <xf numFmtId="0" fontId="31" fillId="0" borderId="11" xfId="0" applyFont="1" applyBorder="1" applyAlignment="1">
      <alignment vertical="top"/>
    </xf>
    <xf numFmtId="164" fontId="31" fillId="27" borderId="23" xfId="81" applyNumberFormat="1" applyFont="1" applyFill="1" applyBorder="1" applyAlignment="1" applyProtection="1">
      <alignment vertical="top"/>
    </xf>
    <xf numFmtId="164" fontId="31" fillId="27" borderId="46" xfId="81" applyNumberFormat="1" applyFont="1" applyFill="1" applyBorder="1" applyAlignment="1" applyProtection="1">
      <alignment vertical="top"/>
    </xf>
    <xf numFmtId="164" fontId="31" fillId="27" borderId="27" xfId="81" applyNumberFormat="1" applyFont="1" applyFill="1" applyBorder="1" applyAlignment="1" applyProtection="1">
      <alignment vertical="top"/>
    </xf>
    <xf numFmtId="49" fontId="31" fillId="26" borderId="13" xfId="0" applyNumberFormat="1" applyFont="1" applyFill="1" applyBorder="1" applyAlignment="1">
      <alignment horizontal="right" vertical="top"/>
    </xf>
    <xf numFmtId="0" fontId="31" fillId="26" borderId="21" xfId="0" applyFont="1" applyFill="1" applyBorder="1" applyAlignment="1">
      <alignment horizontal="left" vertical="top"/>
    </xf>
    <xf numFmtId="164" fontId="31" fillId="26" borderId="37" xfId="81" applyNumberFormat="1" applyFont="1" applyFill="1" applyBorder="1" applyAlignment="1" applyProtection="1">
      <alignment vertical="top"/>
    </xf>
    <xf numFmtId="164" fontId="31" fillId="26" borderId="47" xfId="81" applyNumberFormat="1" applyFont="1" applyFill="1" applyBorder="1" applyAlignment="1" applyProtection="1">
      <alignment vertical="top"/>
    </xf>
    <xf numFmtId="164" fontId="31" fillId="26" borderId="86" xfId="81" applyNumberFormat="1" applyFont="1" applyFill="1" applyBorder="1" applyAlignment="1" applyProtection="1">
      <alignment vertical="top"/>
    </xf>
    <xf numFmtId="164" fontId="31" fillId="26" borderId="58" xfId="81" applyNumberFormat="1" applyFont="1" applyFill="1" applyBorder="1" applyAlignment="1" applyProtection="1">
      <alignment vertical="top"/>
    </xf>
    <xf numFmtId="164" fontId="31" fillId="26" borderId="36" xfId="81" applyNumberFormat="1" applyFont="1" applyFill="1" applyBorder="1" applyAlignment="1" applyProtection="1">
      <alignment vertical="top"/>
    </xf>
    <xf numFmtId="164" fontId="31" fillId="26" borderId="46" xfId="81" applyNumberFormat="1" applyFont="1" applyFill="1" applyBorder="1" applyAlignment="1" applyProtection="1">
      <alignment vertical="top"/>
    </xf>
    <xf numFmtId="164" fontId="31" fillId="26" borderId="57" xfId="81" applyNumberFormat="1" applyFont="1" applyFill="1" applyBorder="1" applyAlignment="1" applyProtection="1">
      <alignment vertical="top"/>
    </xf>
    <xf numFmtId="164" fontId="31" fillId="26" borderId="20" xfId="81" applyNumberFormat="1" applyFont="1" applyFill="1" applyBorder="1" applyAlignment="1" applyProtection="1">
      <alignment vertical="top"/>
    </xf>
    <xf numFmtId="49" fontId="31" fillId="0" borderId="11" xfId="0" applyNumberFormat="1" applyFont="1" applyBorder="1" applyAlignment="1">
      <alignment horizontal="right" vertical="top"/>
    </xf>
    <xf numFmtId="0" fontId="35" fillId="26" borderId="19" xfId="0" applyFont="1" applyFill="1" applyBorder="1" applyAlignment="1">
      <alignment vertical="top"/>
    </xf>
    <xf numFmtId="164" fontId="31" fillId="0" borderId="23" xfId="81" applyNumberFormat="1" applyFont="1" applyFill="1" applyBorder="1" applyAlignment="1" applyProtection="1">
      <alignment vertical="top"/>
      <protection locked="0"/>
    </xf>
    <xf numFmtId="164" fontId="31" fillId="0" borderId="46" xfId="81" applyNumberFormat="1" applyFont="1" applyFill="1" applyBorder="1" applyAlignment="1" applyProtection="1">
      <alignment vertical="top"/>
      <protection locked="0"/>
    </xf>
    <xf numFmtId="166" fontId="31" fillId="0" borderId="27" xfId="81" applyNumberFormat="1" applyFont="1" applyFill="1" applyBorder="1" applyAlignment="1" applyProtection="1">
      <alignment vertical="top"/>
      <protection locked="0"/>
    </xf>
    <xf numFmtId="166" fontId="31" fillId="0" borderId="57" xfId="81" applyNumberFormat="1" applyFont="1" applyFill="1" applyBorder="1" applyAlignment="1" applyProtection="1">
      <alignment vertical="top"/>
      <protection locked="0"/>
    </xf>
    <xf numFmtId="166" fontId="31" fillId="0" borderId="23" xfId="81" applyNumberFormat="1" applyFont="1" applyFill="1" applyBorder="1" applyAlignment="1" applyProtection="1">
      <alignment vertical="top"/>
      <protection locked="0"/>
    </xf>
    <xf numFmtId="166" fontId="31" fillId="0" borderId="20" xfId="81" applyNumberFormat="1" applyFont="1" applyFill="1" applyBorder="1" applyAlignment="1" applyProtection="1">
      <alignment vertical="top"/>
      <protection locked="0"/>
    </xf>
    <xf numFmtId="166" fontId="31" fillId="0" borderId="46" xfId="81" applyNumberFormat="1" applyFont="1" applyFill="1" applyBorder="1" applyAlignment="1" applyProtection="1">
      <alignment vertical="top"/>
      <protection locked="0"/>
    </xf>
    <xf numFmtId="166" fontId="31" fillId="0" borderId="23" xfId="81" applyNumberFormat="1" applyFont="1" applyBorder="1" applyAlignment="1" applyProtection="1">
      <alignment vertical="top"/>
      <protection locked="0"/>
    </xf>
    <xf numFmtId="164" fontId="31" fillId="27" borderId="29" xfId="81" applyNumberFormat="1" applyFont="1" applyFill="1" applyBorder="1" applyAlignment="1" applyProtection="1">
      <alignment vertical="top"/>
    </xf>
    <xf numFmtId="164" fontId="31" fillId="27" borderId="43" xfId="81" applyNumberFormat="1" applyFont="1" applyFill="1" applyBorder="1" applyAlignment="1" applyProtection="1">
      <alignment vertical="top"/>
    </xf>
    <xf numFmtId="0" fontId="31" fillId="0" borderId="11" xfId="0" applyFont="1" applyBorder="1"/>
    <xf numFmtId="0" fontId="31" fillId="26" borderId="11" xfId="0" applyFont="1" applyFill="1" applyBorder="1" applyAlignment="1">
      <alignment vertical="top"/>
    </xf>
    <xf numFmtId="0" fontId="31" fillId="0" borderId="11" xfId="0" applyFont="1" applyBorder="1" applyAlignment="1">
      <alignment horizontal="left" vertical="top" indent="1"/>
    </xf>
    <xf numFmtId="165" fontId="31" fillId="0" borderId="23" xfId="62" applyNumberFormat="1" applyFont="1" applyFill="1" applyBorder="1" applyAlignment="1" applyProtection="1">
      <alignment vertical="top"/>
      <protection locked="0"/>
    </xf>
    <xf numFmtId="165" fontId="31" fillId="0" borderId="27" xfId="62" applyNumberFormat="1" applyFont="1" applyFill="1" applyBorder="1" applyAlignment="1" applyProtection="1">
      <alignment vertical="top"/>
      <protection locked="0"/>
    </xf>
    <xf numFmtId="38" fontId="31" fillId="0" borderId="46" xfId="81" applyNumberFormat="1" applyFont="1" applyFill="1" applyBorder="1" applyAlignment="1" applyProtection="1">
      <alignment vertical="top"/>
      <protection locked="0"/>
    </xf>
    <xf numFmtId="165" fontId="31" fillId="27" borderId="24" xfId="62" applyNumberFormat="1" applyFont="1" applyFill="1" applyBorder="1" applyAlignment="1" applyProtection="1">
      <alignment vertical="top"/>
    </xf>
    <xf numFmtId="165" fontId="31" fillId="27" borderId="48" xfId="62" applyNumberFormat="1" applyFont="1" applyFill="1" applyBorder="1" applyAlignment="1" applyProtection="1">
      <alignment vertical="top"/>
    </xf>
    <xf numFmtId="0" fontId="31" fillId="26" borderId="12" xfId="0" applyFont="1" applyFill="1" applyBorder="1" applyAlignment="1">
      <alignment vertical="top"/>
    </xf>
    <xf numFmtId="0" fontId="31" fillId="26" borderId="15" xfId="0" applyFont="1" applyFill="1" applyBorder="1" applyAlignment="1">
      <alignment vertical="top"/>
    </xf>
    <xf numFmtId="0" fontId="31" fillId="26" borderId="16" xfId="0" applyFont="1" applyFill="1" applyBorder="1" applyAlignment="1">
      <alignment horizontal="left" vertical="top" indent="1"/>
    </xf>
    <xf numFmtId="165" fontId="31" fillId="25" borderId="34" xfId="62" applyNumberFormat="1" applyFont="1" applyFill="1" applyBorder="1" applyAlignment="1" applyProtection="1">
      <alignment vertical="top"/>
    </xf>
    <xf numFmtId="0" fontId="31" fillId="25" borderId="35" xfId="0" applyFont="1" applyFill="1" applyBorder="1"/>
    <xf numFmtId="165" fontId="31" fillId="25" borderId="26" xfId="62" applyNumberFormat="1" applyFont="1" applyFill="1" applyBorder="1" applyAlignment="1" applyProtection="1">
      <alignment vertical="top"/>
    </xf>
    <xf numFmtId="0" fontId="31" fillId="26" borderId="19" xfId="0" applyFont="1" applyFill="1" applyBorder="1" applyAlignment="1">
      <alignment vertical="top"/>
    </xf>
    <xf numFmtId="0" fontId="31" fillId="26" borderId="21" xfId="0" applyFont="1" applyFill="1" applyBorder="1" applyAlignment="1">
      <alignment vertical="top"/>
    </xf>
    <xf numFmtId="0" fontId="31" fillId="26" borderId="17" xfId="0" applyFont="1" applyFill="1" applyBorder="1" applyAlignment="1">
      <alignment horizontal="left" vertical="top" indent="1"/>
    </xf>
    <xf numFmtId="165" fontId="31" fillId="25" borderId="0" xfId="62" applyNumberFormat="1" applyFont="1" applyFill="1" applyBorder="1" applyAlignment="1" applyProtection="1">
      <alignment vertical="top"/>
    </xf>
    <xf numFmtId="0" fontId="31" fillId="25" borderId="29" xfId="0" applyFont="1" applyFill="1" applyBorder="1"/>
    <xf numFmtId="165" fontId="31" fillId="25" borderId="43" xfId="62" applyNumberFormat="1" applyFont="1" applyFill="1" applyBorder="1" applyAlignment="1" applyProtection="1">
      <alignment vertical="top"/>
    </xf>
    <xf numFmtId="49" fontId="31" fillId="0" borderId="22" xfId="0" applyNumberFormat="1" applyFont="1" applyBorder="1" applyAlignment="1">
      <alignment horizontal="right" vertical="top"/>
    </xf>
    <xf numFmtId="0" fontId="31" fillId="0" borderId="18" xfId="0" applyFont="1" applyBorder="1" applyAlignment="1">
      <alignment horizontal="left" vertical="top" indent="1"/>
    </xf>
    <xf numFmtId="0" fontId="31" fillId="0" borderId="18" xfId="0" applyFont="1" applyBorder="1" applyAlignment="1">
      <alignment vertical="top"/>
    </xf>
    <xf numFmtId="166" fontId="31" fillId="0" borderId="21" xfId="0" applyNumberFormat="1" applyFont="1" applyBorder="1" applyAlignment="1" applyProtection="1">
      <alignment vertical="top"/>
      <protection locked="0"/>
    </xf>
    <xf numFmtId="164" fontId="31" fillId="25" borderId="0" xfId="81" applyNumberFormat="1" applyFont="1" applyFill="1" applyBorder="1" applyProtection="1"/>
    <xf numFmtId="164" fontId="31" fillId="25" borderId="43" xfId="81" applyNumberFormat="1" applyFont="1" applyFill="1" applyBorder="1" applyProtection="1"/>
    <xf numFmtId="49" fontId="31" fillId="0" borderId="41" xfId="0" applyNumberFormat="1" applyFont="1" applyBorder="1" applyAlignment="1">
      <alignment horizontal="right" vertical="top"/>
    </xf>
    <xf numFmtId="0" fontId="31" fillId="0" borderId="42" xfId="0" applyFont="1" applyBorder="1" applyAlignment="1">
      <alignment horizontal="left" vertical="top" indent="1"/>
    </xf>
    <xf numFmtId="0" fontId="31" fillId="0" borderId="42" xfId="0" applyFont="1" applyBorder="1" applyAlignment="1">
      <alignment vertical="top"/>
    </xf>
    <xf numFmtId="166" fontId="31" fillId="0" borderId="53" xfId="0" applyNumberFormat="1" applyFont="1" applyBorder="1" applyAlignment="1" applyProtection="1">
      <alignment vertical="top"/>
      <protection locked="0"/>
    </xf>
    <xf numFmtId="164" fontId="31" fillId="25" borderId="32" xfId="81" applyNumberFormat="1" applyFont="1" applyFill="1" applyBorder="1" applyProtection="1"/>
    <xf numFmtId="0" fontId="31" fillId="25" borderId="40" xfId="0" applyFont="1" applyFill="1" applyBorder="1"/>
    <xf numFmtId="164" fontId="31" fillId="25" borderId="45" xfId="81" applyNumberFormat="1" applyFont="1" applyFill="1" applyBorder="1" applyProtection="1"/>
    <xf numFmtId="164" fontId="31" fillId="0" borderId="0" xfId="81" applyNumberFormat="1" applyFont="1" applyBorder="1" applyProtection="1">
      <protection locked="0"/>
    </xf>
    <xf numFmtId="0" fontId="32" fillId="0" borderId="0" xfId="126" applyFont="1"/>
    <xf numFmtId="14" fontId="31" fillId="0" borderId="0" xfId="0" applyNumberFormat="1" applyFont="1" applyAlignment="1" applyProtection="1">
      <alignment wrapText="1"/>
      <protection locked="0"/>
    </xf>
    <xf numFmtId="0" fontId="32" fillId="0" borderId="0" xfId="126" applyFont="1" applyAlignment="1" applyProtection="1">
      <alignment vertical="top"/>
      <protection locked="0"/>
    </xf>
    <xf numFmtId="0" fontId="36" fillId="0" borderId="0" xfId="199" applyFont="1" applyProtection="1"/>
    <xf numFmtId="0" fontId="31" fillId="0" borderId="37" xfId="0" applyFont="1" applyBorder="1" applyAlignment="1">
      <alignment horizontal="center" vertical="top" wrapText="1"/>
    </xf>
    <xf numFmtId="0" fontId="31" fillId="0" borderId="44" xfId="0" applyFont="1" applyBorder="1" applyAlignment="1">
      <alignment horizontal="center" vertical="top" wrapText="1"/>
    </xf>
    <xf numFmtId="0" fontId="31" fillId="26" borderId="30" xfId="0" applyFont="1" applyFill="1" applyBorder="1" applyAlignment="1">
      <alignment horizontal="center" vertical="top"/>
    </xf>
    <xf numFmtId="0" fontId="31" fillId="26" borderId="31" xfId="0" applyFont="1" applyFill="1" applyBorder="1" applyAlignment="1">
      <alignment horizontal="center" vertical="top"/>
    </xf>
    <xf numFmtId="0" fontId="31" fillId="26" borderId="25" xfId="0" applyFont="1" applyFill="1" applyBorder="1" applyAlignment="1">
      <alignment horizontal="center" vertical="top"/>
    </xf>
    <xf numFmtId="166" fontId="31" fillId="0" borderId="23" xfId="81" applyNumberFormat="1" applyFont="1" applyFill="1" applyBorder="1" applyAlignment="1" applyProtection="1">
      <alignment horizontal="center" vertical="top"/>
      <protection locked="0"/>
    </xf>
    <xf numFmtId="166" fontId="31" fillId="0" borderId="43" xfId="81" applyNumberFormat="1" applyFont="1" applyFill="1" applyBorder="1" applyAlignment="1" applyProtection="1">
      <alignment horizontal="center" vertical="top"/>
      <protection locked="0"/>
    </xf>
    <xf numFmtId="49" fontId="31" fillId="26" borderId="19" xfId="0" applyNumberFormat="1" applyFont="1" applyFill="1" applyBorder="1" applyAlignment="1">
      <alignment horizontal="right" vertical="top"/>
    </xf>
    <xf numFmtId="2" fontId="31" fillId="26" borderId="21" xfId="0" applyNumberFormat="1" applyFont="1" applyFill="1" applyBorder="1" applyAlignment="1">
      <alignment horizontal="right" vertical="top"/>
    </xf>
    <xf numFmtId="164" fontId="31" fillId="26" borderId="37" xfId="81" applyNumberFormat="1" applyFont="1" applyFill="1" applyBorder="1" applyAlignment="1" applyProtection="1">
      <alignment horizontal="center" vertical="top"/>
    </xf>
    <xf numFmtId="164" fontId="31" fillId="26" borderId="44" xfId="81" applyNumberFormat="1" applyFont="1" applyFill="1" applyBorder="1" applyAlignment="1" applyProtection="1">
      <alignment horizontal="center" vertical="top"/>
    </xf>
    <xf numFmtId="164" fontId="31" fillId="26" borderId="33" xfId="81" applyNumberFormat="1" applyFont="1" applyFill="1" applyBorder="1" applyAlignment="1" applyProtection="1">
      <alignment horizontal="center" vertical="top"/>
    </xf>
    <xf numFmtId="164" fontId="31" fillId="26" borderId="23" xfId="81" applyNumberFormat="1" applyFont="1" applyFill="1" applyBorder="1" applyAlignment="1" applyProtection="1">
      <alignment horizontal="center" vertical="top"/>
    </xf>
    <xf numFmtId="164" fontId="31" fillId="26" borderId="43" xfId="81" applyNumberFormat="1" applyFont="1" applyFill="1" applyBorder="1" applyAlignment="1" applyProtection="1">
      <alignment horizontal="center" vertical="top"/>
    </xf>
    <xf numFmtId="164" fontId="31" fillId="26" borderId="0" xfId="81" applyNumberFormat="1" applyFont="1" applyFill="1" applyBorder="1" applyAlignment="1" applyProtection="1">
      <alignment horizontal="center" vertical="top"/>
    </xf>
    <xf numFmtId="164" fontId="31" fillId="25" borderId="43" xfId="81" applyNumberFormat="1" applyFont="1" applyFill="1" applyBorder="1" applyAlignment="1" applyProtection="1">
      <alignment horizontal="center" vertical="top"/>
    </xf>
    <xf numFmtId="164" fontId="31" fillId="25" borderId="23" xfId="81" applyNumberFormat="1" applyFont="1" applyFill="1" applyBorder="1" applyAlignment="1" applyProtection="1">
      <alignment horizontal="center" vertical="top"/>
    </xf>
    <xf numFmtId="164" fontId="31" fillId="25" borderId="0" xfId="81" applyNumberFormat="1" applyFont="1" applyFill="1" applyBorder="1" applyAlignment="1" applyProtection="1">
      <alignment horizontal="center" vertical="top"/>
    </xf>
    <xf numFmtId="166" fontId="31" fillId="0" borderId="0" xfId="81" applyNumberFormat="1" applyFont="1" applyFill="1" applyBorder="1" applyAlignment="1" applyProtection="1">
      <alignment horizontal="center" vertical="top"/>
      <protection locked="0"/>
    </xf>
    <xf numFmtId="0" fontId="31" fillId="0" borderId="11" xfId="0" quotePrefix="1" applyFont="1" applyBorder="1" applyAlignment="1">
      <alignment horizontal="right" vertical="top"/>
    </xf>
    <xf numFmtId="164" fontId="31" fillId="25" borderId="46" xfId="81" applyNumberFormat="1" applyFont="1" applyFill="1" applyBorder="1" applyAlignment="1" applyProtection="1">
      <alignment horizontal="center" vertical="top"/>
    </xf>
    <xf numFmtId="164" fontId="31" fillId="25" borderId="57" xfId="81" applyNumberFormat="1" applyFont="1" applyFill="1" applyBorder="1" applyAlignment="1" applyProtection="1">
      <alignment horizontal="center" vertical="top"/>
    </xf>
    <xf numFmtId="164" fontId="31" fillId="26" borderId="46" xfId="81" applyNumberFormat="1" applyFont="1" applyFill="1" applyBorder="1" applyAlignment="1" applyProtection="1">
      <alignment horizontal="center" vertical="top"/>
    </xf>
    <xf numFmtId="164" fontId="31" fillId="26" borderId="57" xfId="81" applyNumberFormat="1" applyFont="1" applyFill="1" applyBorder="1" applyAlignment="1" applyProtection="1">
      <alignment horizontal="center" vertical="top"/>
    </xf>
    <xf numFmtId="166" fontId="31" fillId="0" borderId="46" xfId="81" applyNumberFormat="1" applyFont="1" applyFill="1" applyBorder="1" applyAlignment="1" applyProtection="1">
      <alignment horizontal="center" vertical="top"/>
      <protection locked="0"/>
    </xf>
    <xf numFmtId="166" fontId="31" fillId="0" borderId="57" xfId="81" applyNumberFormat="1" applyFont="1" applyFill="1" applyBorder="1" applyAlignment="1" applyProtection="1">
      <alignment horizontal="center" vertical="top"/>
      <protection locked="0"/>
    </xf>
    <xf numFmtId="0" fontId="31" fillId="0" borderId="11" xfId="0" quotePrefix="1" applyFont="1" applyBorder="1" applyAlignment="1">
      <alignment vertical="top"/>
    </xf>
    <xf numFmtId="0" fontId="37" fillId="0" borderId="0" xfId="0" applyFont="1" applyProtection="1">
      <protection locked="0"/>
    </xf>
    <xf numFmtId="164" fontId="31" fillId="26" borderId="24" xfId="81" applyNumberFormat="1" applyFont="1" applyFill="1" applyBorder="1" applyAlignment="1" applyProtection="1">
      <alignment horizontal="center" vertical="top"/>
    </xf>
    <xf numFmtId="164" fontId="31" fillId="26" borderId="45" xfId="81" applyNumberFormat="1" applyFont="1" applyFill="1" applyBorder="1" applyAlignment="1" applyProtection="1">
      <alignment horizontal="center" vertical="top"/>
    </xf>
    <xf numFmtId="164" fontId="31" fillId="26" borderId="32" xfId="81" applyNumberFormat="1" applyFont="1" applyFill="1" applyBorder="1" applyAlignment="1" applyProtection="1">
      <alignment horizontal="center" vertical="top"/>
    </xf>
    <xf numFmtId="0" fontId="32" fillId="0" borderId="0" xfId="126" applyFont="1" applyAlignment="1">
      <alignment horizontal="left" vertical="top" wrapText="1"/>
    </xf>
    <xf numFmtId="164" fontId="31" fillId="0" borderId="0" xfId="0" applyNumberFormat="1" applyFont="1" applyProtection="1">
      <protection locked="0"/>
    </xf>
    <xf numFmtId="0" fontId="31" fillId="26" borderId="0" xfId="0" applyFont="1" applyFill="1" applyAlignment="1">
      <alignment horizontal="left"/>
    </xf>
    <xf numFmtId="49" fontId="31" fillId="26" borderId="0" xfId="0" applyNumberFormat="1" applyFont="1" applyFill="1" applyAlignment="1">
      <alignment horizontal="left"/>
    </xf>
    <xf numFmtId="0" fontId="32" fillId="28" borderId="10" xfId="0" applyFont="1" applyFill="1" applyBorder="1" applyAlignment="1">
      <alignment horizontal="center"/>
    </xf>
    <xf numFmtId="0" fontId="31" fillId="0" borderId="10" xfId="0" applyFont="1" applyBorder="1" applyAlignment="1">
      <alignment horizontal="center"/>
    </xf>
    <xf numFmtId="0" fontId="32" fillId="28" borderId="74" xfId="0" applyFont="1" applyFill="1" applyBorder="1" applyAlignment="1">
      <alignment horizontal="left" indent="1"/>
    </xf>
    <xf numFmtId="0" fontId="31" fillId="0" borderId="75" xfId="0" applyFont="1" applyBorder="1" applyAlignment="1" applyProtection="1">
      <alignment horizontal="left" wrapText="1" indent="3"/>
      <protection locked="0"/>
    </xf>
    <xf numFmtId="0" fontId="31" fillId="0" borderId="75" xfId="0" applyFont="1" applyBorder="1" applyAlignment="1">
      <alignment horizontal="left" indent="2"/>
    </xf>
    <xf numFmtId="0" fontId="31" fillId="0" borderId="82" xfId="0" applyFont="1" applyBorder="1" applyAlignment="1">
      <alignment horizontal="left" indent="2"/>
    </xf>
    <xf numFmtId="0" fontId="31" fillId="0" borderId="80" xfId="0" applyFont="1" applyBorder="1" applyAlignment="1">
      <alignment horizontal="left" indent="2"/>
    </xf>
    <xf numFmtId="0" fontId="32" fillId="28" borderId="28" xfId="0" applyFont="1" applyFill="1" applyBorder="1" applyAlignment="1">
      <alignment horizontal="center"/>
    </xf>
    <xf numFmtId="0" fontId="31" fillId="0" borderId="28" xfId="0" applyFont="1" applyBorder="1" applyAlignment="1">
      <alignment horizontal="center"/>
    </xf>
    <xf numFmtId="0" fontId="31" fillId="0" borderId="0" xfId="0" applyFont="1" applyAlignment="1">
      <alignment horizontal="center"/>
    </xf>
    <xf numFmtId="0" fontId="32" fillId="29" borderId="55" xfId="0" applyFont="1" applyFill="1" applyBorder="1" applyAlignment="1">
      <alignment horizontal="left" indent="1"/>
    </xf>
    <xf numFmtId="0" fontId="31" fillId="28" borderId="76" xfId="0" applyFont="1" applyFill="1" applyBorder="1" applyAlignment="1">
      <alignment horizontal="left"/>
    </xf>
    <xf numFmtId="0" fontId="31" fillId="29" borderId="76" xfId="0" applyFont="1" applyFill="1" applyBorder="1" applyAlignment="1">
      <alignment horizontal="left" indent="2"/>
    </xf>
    <xf numFmtId="0" fontId="31" fillId="28" borderId="79" xfId="0" applyFont="1" applyFill="1" applyBorder="1" applyAlignment="1">
      <alignment horizontal="left"/>
    </xf>
    <xf numFmtId="0" fontId="31" fillId="28" borderId="81" xfId="0" applyFont="1" applyFill="1" applyBorder="1" applyAlignment="1">
      <alignment horizontal="left"/>
    </xf>
    <xf numFmtId="0" fontId="31" fillId="29" borderId="77" xfId="0" applyFont="1" applyFill="1" applyBorder="1" applyAlignment="1">
      <alignment horizontal="left" indent="2"/>
    </xf>
    <xf numFmtId="0" fontId="31" fillId="24" borderId="76" xfId="324" applyFont="1" applyFill="1" applyBorder="1" applyAlignment="1">
      <alignment horizontal="left"/>
    </xf>
    <xf numFmtId="0" fontId="31" fillId="28" borderId="33" xfId="0" applyFont="1" applyFill="1" applyBorder="1" applyAlignment="1">
      <alignment horizontal="left"/>
    </xf>
    <xf numFmtId="0" fontId="31" fillId="28" borderId="32" xfId="0" applyFont="1" applyFill="1" applyBorder="1" applyAlignment="1">
      <alignment horizontal="left"/>
    </xf>
    <xf numFmtId="0" fontId="31" fillId="0" borderId="0" xfId="126" applyFont="1" applyAlignment="1">
      <alignment horizontal="left"/>
    </xf>
    <xf numFmtId="49" fontId="31" fillId="0" borderId="65" xfId="125" applyNumberFormat="1" applyFont="1" applyBorder="1" applyAlignment="1">
      <alignment horizontal="right"/>
    </xf>
    <xf numFmtId="49" fontId="31" fillId="0" borderId="66" xfId="126" applyNumberFormat="1" applyFont="1" applyBorder="1" applyAlignment="1">
      <alignment horizontal="left" vertical="top" indent="1"/>
    </xf>
    <xf numFmtId="0" fontId="31" fillId="0" borderId="26" xfId="126" applyFont="1" applyBorder="1"/>
    <xf numFmtId="49" fontId="31" fillId="0" borderId="67" xfId="125" applyNumberFormat="1" applyFont="1" applyBorder="1" applyAlignment="1">
      <alignment horizontal="right"/>
    </xf>
    <xf numFmtId="0" fontId="31" fillId="0" borderId="43" xfId="126" applyFont="1" applyBorder="1" applyAlignment="1">
      <alignment horizontal="left" vertical="top" indent="1"/>
    </xf>
    <xf numFmtId="0" fontId="31" fillId="0" borderId="43" xfId="126" applyFont="1" applyBorder="1" applyAlignment="1">
      <alignment horizontal="left" vertical="top" wrapText="1" indent="1"/>
    </xf>
    <xf numFmtId="49" fontId="31" fillId="26" borderId="67" xfId="125" applyNumberFormat="1" applyFont="1" applyFill="1" applyBorder="1" applyAlignment="1">
      <alignment horizontal="right"/>
    </xf>
    <xf numFmtId="0" fontId="31" fillId="26" borderId="44" xfId="126" applyFont="1" applyFill="1" applyBorder="1" applyAlignment="1">
      <alignment horizontal="left" vertical="top" indent="1"/>
    </xf>
    <xf numFmtId="49" fontId="31" fillId="0" borderId="68" xfId="125" applyNumberFormat="1" applyFont="1" applyBorder="1" applyAlignment="1">
      <alignment horizontal="right"/>
    </xf>
    <xf numFmtId="0" fontId="31" fillId="26" borderId="43" xfId="125" applyFont="1" applyFill="1" applyBorder="1" applyAlignment="1">
      <alignment horizontal="left" vertical="top" indent="1"/>
    </xf>
    <xf numFmtId="0" fontId="31" fillId="0" borderId="25" xfId="0" applyFont="1" applyBorder="1" applyAlignment="1">
      <alignment vertical="top"/>
    </xf>
    <xf numFmtId="0" fontId="31" fillId="0" borderId="31" xfId="125" applyFont="1" applyBorder="1" applyAlignment="1">
      <alignment horizontal="left" vertical="top" indent="1"/>
    </xf>
    <xf numFmtId="49" fontId="31" fillId="26" borderId="71" xfId="125" applyNumberFormat="1" applyFont="1" applyFill="1" applyBorder="1" applyAlignment="1">
      <alignment horizontal="right"/>
    </xf>
    <xf numFmtId="0" fontId="31" fillId="26" borderId="33" xfId="0" applyFont="1" applyFill="1" applyBorder="1" applyAlignment="1">
      <alignment vertical="top"/>
    </xf>
    <xf numFmtId="0" fontId="31" fillId="26" borderId="44" xfId="125" applyFont="1" applyFill="1" applyBorder="1" applyAlignment="1">
      <alignment horizontal="left" vertical="top" indent="1"/>
    </xf>
    <xf numFmtId="0" fontId="32" fillId="0" borderId="67" xfId="126" applyFont="1" applyBorder="1"/>
    <xf numFmtId="0" fontId="31" fillId="0" borderId="43" xfId="125" applyFont="1" applyBorder="1"/>
    <xf numFmtId="49" fontId="31" fillId="26" borderId="69" xfId="125" applyNumberFormat="1" applyFont="1" applyFill="1" applyBorder="1" applyAlignment="1">
      <alignment horizontal="right"/>
    </xf>
    <xf numFmtId="0" fontId="31" fillId="26" borderId="32" xfId="0" applyFont="1" applyFill="1" applyBorder="1" applyAlignment="1">
      <alignment vertical="top"/>
    </xf>
    <xf numFmtId="0" fontId="31" fillId="26" borderId="45" xfId="125" applyFont="1" applyFill="1" applyBorder="1" applyAlignment="1">
      <alignment horizontal="left" vertical="top" indent="1"/>
    </xf>
    <xf numFmtId="0" fontId="32" fillId="0" borderId="0" xfId="126" applyFont="1" applyProtection="1">
      <protection locked="0"/>
    </xf>
    <xf numFmtId="0" fontId="32" fillId="0" borderId="0" xfId="126" applyFont="1" applyAlignment="1">
      <alignment vertical="top"/>
    </xf>
    <xf numFmtId="0" fontId="31" fillId="0" borderId="28" xfId="125" applyFont="1" applyBorder="1" applyAlignment="1">
      <alignment horizontal="center"/>
    </xf>
    <xf numFmtId="0" fontId="31" fillId="0" borderId="38" xfId="125" applyFont="1" applyBorder="1" applyAlignment="1">
      <alignment horizontal="center"/>
    </xf>
    <xf numFmtId="0" fontId="31" fillId="0" borderId="39" xfId="125" applyFont="1" applyBorder="1" applyAlignment="1">
      <alignment horizontal="center"/>
    </xf>
    <xf numFmtId="0" fontId="31" fillId="0" borderId="52" xfId="125" applyFont="1" applyBorder="1" applyAlignment="1">
      <alignment horizontal="center"/>
    </xf>
    <xf numFmtId="0" fontId="31" fillId="0" borderId="51" xfId="125" applyFont="1" applyBorder="1" applyAlignment="1">
      <alignment horizontal="center"/>
    </xf>
    <xf numFmtId="0" fontId="38" fillId="0" borderId="59" xfId="125" applyFont="1" applyBorder="1" applyAlignment="1">
      <alignment horizontal="center"/>
    </xf>
    <xf numFmtId="0" fontId="38" fillId="0" borderId="55" xfId="125" applyFont="1" applyBorder="1" applyAlignment="1">
      <alignment horizontal="center"/>
    </xf>
    <xf numFmtId="0" fontId="38" fillId="0" borderId="60" xfId="125" applyFont="1" applyBorder="1" applyAlignment="1">
      <alignment horizontal="center"/>
    </xf>
    <xf numFmtId="0" fontId="31" fillId="26" borderId="61" xfId="91" applyNumberFormat="1" applyFont="1" applyFill="1" applyBorder="1" applyAlignment="1" applyProtection="1">
      <alignment vertical="top"/>
    </xf>
    <xf numFmtId="0" fontId="31" fillId="26" borderId="25" xfId="91" applyNumberFormat="1" applyFont="1" applyFill="1" applyBorder="1" applyAlignment="1" applyProtection="1">
      <alignment vertical="top"/>
    </xf>
    <xf numFmtId="0" fontId="31" fillId="26" borderId="31" xfId="91" applyNumberFormat="1" applyFont="1" applyFill="1" applyBorder="1" applyAlignment="1" applyProtection="1">
      <alignment vertical="top"/>
    </xf>
    <xf numFmtId="164" fontId="31" fillId="0" borderId="29" xfId="81" applyNumberFormat="1" applyFont="1" applyFill="1" applyBorder="1" applyAlignment="1" applyProtection="1">
      <alignment horizontal="center" vertical="top"/>
      <protection locked="0"/>
    </xf>
    <xf numFmtId="164" fontId="31" fillId="0" borderId="0" xfId="81" applyNumberFormat="1" applyFont="1" applyFill="1" applyBorder="1" applyAlignment="1" applyProtection="1">
      <alignment horizontal="center" vertical="top"/>
      <protection locked="0"/>
    </xf>
    <xf numFmtId="164" fontId="31" fillId="0" borderId="29" xfId="92" applyNumberFormat="1" applyFont="1" applyFill="1" applyBorder="1" applyAlignment="1" applyProtection="1">
      <alignment vertical="top"/>
      <protection locked="0"/>
    </xf>
    <xf numFmtId="164" fontId="31" fillId="0" borderId="0" xfId="81" applyNumberFormat="1" applyFont="1" applyFill="1" applyBorder="1" applyAlignment="1" applyProtection="1">
      <alignment vertical="top"/>
      <protection locked="0"/>
    </xf>
    <xf numFmtId="164" fontId="31" fillId="27" borderId="0" xfId="91" applyNumberFormat="1" applyFont="1" applyFill="1" applyBorder="1" applyAlignment="1" applyProtection="1">
      <alignment vertical="top"/>
    </xf>
    <xf numFmtId="164" fontId="31" fillId="27" borderId="43" xfId="91" applyNumberFormat="1" applyFont="1" applyFill="1" applyBorder="1" applyAlignment="1" applyProtection="1">
      <alignment vertical="top"/>
    </xf>
    <xf numFmtId="164" fontId="31" fillId="27" borderId="0" xfId="81" applyNumberFormat="1" applyFont="1" applyFill="1" applyBorder="1" applyAlignment="1" applyProtection="1">
      <alignment horizontal="center" vertical="top"/>
    </xf>
    <xf numFmtId="0" fontId="31" fillId="26" borderId="49" xfId="91" applyNumberFormat="1" applyFont="1" applyFill="1" applyBorder="1" applyAlignment="1" applyProtection="1">
      <alignment vertical="top"/>
    </xf>
    <xf numFmtId="0" fontId="31" fillId="26" borderId="33" xfId="81" applyNumberFormat="1" applyFont="1" applyFill="1" applyBorder="1" applyAlignment="1" applyProtection="1">
      <alignment vertical="top"/>
    </xf>
    <xf numFmtId="0" fontId="31" fillId="26" borderId="44" xfId="81" applyNumberFormat="1" applyFont="1" applyFill="1" applyBorder="1" applyAlignment="1" applyProtection="1">
      <alignment vertical="top"/>
    </xf>
    <xf numFmtId="0" fontId="31" fillId="26" borderId="29" xfId="91" applyNumberFormat="1" applyFont="1" applyFill="1" applyBorder="1" applyAlignment="1" applyProtection="1">
      <alignment vertical="top"/>
    </xf>
    <xf numFmtId="0" fontId="31" fillId="26" borderId="43" xfId="91" applyNumberFormat="1" applyFont="1" applyFill="1" applyBorder="1" applyAlignment="1" applyProtection="1">
      <alignment vertical="top"/>
    </xf>
    <xf numFmtId="164" fontId="31" fillId="0" borderId="29" xfId="81" applyNumberFormat="1" applyFont="1" applyFill="1" applyBorder="1" applyAlignment="1" applyProtection="1">
      <alignment vertical="top"/>
      <protection locked="0"/>
    </xf>
    <xf numFmtId="164" fontId="31" fillId="27" borderId="0" xfId="81" applyNumberFormat="1" applyFont="1" applyFill="1" applyBorder="1" applyAlignment="1" applyProtection="1">
      <alignment vertical="top"/>
    </xf>
    <xf numFmtId="0" fontId="31" fillId="26" borderId="29" xfId="126" applyFont="1" applyFill="1" applyBorder="1" applyAlignment="1">
      <alignment horizontal="center" vertical="top"/>
    </xf>
    <xf numFmtId="0" fontId="31" fillId="26" borderId="0" xfId="126" applyFont="1" applyFill="1" applyAlignment="1">
      <alignment horizontal="center" vertical="top"/>
    </xf>
    <xf numFmtId="0" fontId="31" fillId="26" borderId="43" xfId="126" applyFont="1" applyFill="1" applyBorder="1" applyAlignment="1">
      <alignment horizontal="center" vertical="top"/>
    </xf>
    <xf numFmtId="3" fontId="31" fillId="0" borderId="54" xfId="126" applyNumberFormat="1" applyFont="1" applyBorder="1" applyAlignment="1" applyProtection="1">
      <alignment horizontal="center" vertical="top"/>
      <protection locked="0"/>
    </xf>
    <xf numFmtId="3" fontId="31" fillId="0" borderId="18" xfId="126" applyNumberFormat="1" applyFont="1" applyBorder="1" applyAlignment="1" applyProtection="1">
      <alignment horizontal="center" vertical="top"/>
      <protection locked="0"/>
    </xf>
    <xf numFmtId="37" fontId="31" fillId="27" borderId="18" xfId="126" applyNumberFormat="1" applyFont="1" applyFill="1" applyBorder="1" applyAlignment="1">
      <alignment horizontal="center" vertical="top"/>
    </xf>
    <xf numFmtId="37" fontId="31" fillId="27" borderId="70" xfId="126" applyNumberFormat="1" applyFont="1" applyFill="1" applyBorder="1" applyAlignment="1">
      <alignment horizontal="center" vertical="top"/>
    </xf>
    <xf numFmtId="3" fontId="31" fillId="0" borderId="61" xfId="126" applyNumberFormat="1" applyFont="1" applyBorder="1" applyAlignment="1" applyProtection="1">
      <alignment horizontal="center" vertical="top"/>
      <protection locked="0"/>
    </xf>
    <xf numFmtId="37" fontId="31" fillId="27" borderId="25" xfId="126" applyNumberFormat="1" applyFont="1" applyFill="1" applyBorder="1" applyAlignment="1">
      <alignment horizontal="center" vertical="top"/>
    </xf>
    <xf numFmtId="0" fontId="31" fillId="26" borderId="54" xfId="126" applyFont="1" applyFill="1" applyBorder="1" applyAlignment="1">
      <alignment horizontal="center" vertical="top"/>
    </xf>
    <xf numFmtId="0" fontId="31" fillId="26" borderId="18" xfId="126" applyFont="1" applyFill="1" applyBorder="1" applyAlignment="1">
      <alignment horizontal="center" vertical="top"/>
    </xf>
    <xf numFmtId="0" fontId="31" fillId="26" borderId="70" xfId="126" applyFont="1" applyFill="1" applyBorder="1" applyAlignment="1">
      <alignment horizontal="center" vertical="top"/>
    </xf>
    <xf numFmtId="0" fontId="31" fillId="26" borderId="61" xfId="125" applyFont="1" applyFill="1" applyBorder="1"/>
    <xf numFmtId="0" fontId="31" fillId="26" borderId="25" xfId="125" applyFont="1" applyFill="1" applyBorder="1"/>
    <xf numFmtId="0" fontId="31" fillId="26" borderId="31" xfId="125" applyFont="1" applyFill="1" applyBorder="1"/>
    <xf numFmtId="164" fontId="31" fillId="26" borderId="25" xfId="91" applyNumberFormat="1" applyFont="1" applyFill="1" applyBorder="1" applyAlignment="1" applyProtection="1"/>
    <xf numFmtId="0" fontId="31" fillId="26" borderId="25" xfId="0" applyFont="1" applyFill="1" applyBorder="1"/>
    <xf numFmtId="0" fontId="31" fillId="25" borderId="29" xfId="125" applyFont="1" applyFill="1" applyBorder="1"/>
    <xf numFmtId="0" fontId="31" fillId="25" borderId="0" xfId="125" applyFont="1" applyFill="1"/>
    <xf numFmtId="167" fontId="31" fillId="27" borderId="0" xfId="125" applyNumberFormat="1" applyFont="1" applyFill="1"/>
    <xf numFmtId="0" fontId="31" fillId="26" borderId="40" xfId="126" applyFont="1" applyFill="1" applyBorder="1" applyAlignment="1">
      <alignment horizontal="center" vertical="top"/>
    </xf>
    <xf numFmtId="0" fontId="31" fillId="26" borderId="32" xfId="126" applyFont="1" applyFill="1" applyBorder="1" applyAlignment="1">
      <alignment horizontal="center" vertical="top"/>
    </xf>
    <xf numFmtId="0" fontId="31" fillId="26" borderId="45" xfId="126" applyFont="1" applyFill="1" applyBorder="1" applyAlignment="1">
      <alignment horizontal="center" vertical="top"/>
    </xf>
    <xf numFmtId="49" fontId="32" fillId="26" borderId="0" xfId="125" applyNumberFormat="1" applyFont="1" applyFill="1" applyAlignment="1">
      <alignment horizontal="left"/>
    </xf>
    <xf numFmtId="0" fontId="32" fillId="0" borderId="0" xfId="126" applyFont="1" applyAlignment="1">
      <alignment horizontal="left"/>
    </xf>
    <xf numFmtId="0" fontId="32" fillId="0" borderId="0" xfId="0" applyFont="1" applyProtection="1">
      <protection locked="0"/>
    </xf>
    <xf numFmtId="0" fontId="35" fillId="0" borderId="0" xfId="0" applyFont="1"/>
    <xf numFmtId="0" fontId="32" fillId="0" borderId="0" xfId="0" applyFont="1" applyAlignment="1">
      <alignment horizontal="center"/>
    </xf>
    <xf numFmtId="0" fontId="32" fillId="24" borderId="38" xfId="0" applyFont="1" applyFill="1" applyBorder="1" applyAlignment="1">
      <alignment horizontal="center"/>
    </xf>
    <xf numFmtId="0" fontId="31" fillId="0" borderId="15" xfId="125" applyFont="1" applyBorder="1" applyAlignment="1">
      <alignment wrapText="1"/>
    </xf>
    <xf numFmtId="0" fontId="31" fillId="0" borderId="31" xfId="0" applyFont="1" applyBorder="1" applyAlignment="1">
      <alignment wrapText="1"/>
    </xf>
    <xf numFmtId="0" fontId="32" fillId="0" borderId="0" xfId="126" applyFont="1" applyAlignment="1">
      <alignment vertical="top" wrapText="1"/>
    </xf>
    <xf numFmtId="0" fontId="32" fillId="0" borderId="15" xfId="0" applyFont="1" applyBorder="1" applyAlignment="1">
      <alignment vertical="top"/>
    </xf>
    <xf numFmtId="0" fontId="32" fillId="0" borderId="25" xfId="0" applyFont="1" applyBorder="1" applyAlignment="1">
      <alignment vertical="top"/>
    </xf>
    <xf numFmtId="0" fontId="32" fillId="0" borderId="21" xfId="0" applyFont="1" applyBorder="1" applyAlignment="1">
      <alignment vertical="top"/>
    </xf>
    <xf numFmtId="0" fontId="32" fillId="0" borderId="33" xfId="0" applyFont="1" applyBorder="1" applyAlignment="1">
      <alignment vertical="top"/>
    </xf>
    <xf numFmtId="0" fontId="32" fillId="0" borderId="15" xfId="0" applyFont="1" applyBorder="1" applyAlignment="1">
      <alignment vertical="top" wrapText="1"/>
    </xf>
    <xf numFmtId="0" fontId="40" fillId="0" borderId="17" xfId="0" applyFont="1" applyBorder="1" applyAlignment="1">
      <alignment vertical="top"/>
    </xf>
    <xf numFmtId="0" fontId="32" fillId="0" borderId="16" xfId="0" applyFont="1" applyBorder="1" applyAlignment="1">
      <alignment vertical="top" wrapText="1"/>
    </xf>
    <xf numFmtId="0" fontId="32" fillId="24" borderId="28" xfId="0" applyFont="1" applyFill="1" applyBorder="1"/>
    <xf numFmtId="0" fontId="32" fillId="24" borderId="38" xfId="0" applyFont="1" applyFill="1" applyBorder="1"/>
    <xf numFmtId="0" fontId="32" fillId="30" borderId="28" xfId="0" applyFont="1" applyFill="1" applyBorder="1" applyAlignment="1">
      <alignment vertical="center" wrapText="1"/>
    </xf>
    <xf numFmtId="0" fontId="32" fillId="30" borderId="28" xfId="0" applyFont="1" applyFill="1" applyBorder="1" applyAlignment="1">
      <alignment vertical="center"/>
    </xf>
    <xf numFmtId="0" fontId="31" fillId="30" borderId="38" xfId="0" applyFont="1" applyFill="1" applyBorder="1" applyAlignment="1">
      <alignment vertical="center"/>
    </xf>
    <xf numFmtId="0" fontId="32" fillId="30" borderId="38" xfId="0" applyFont="1" applyFill="1" applyBorder="1" applyAlignment="1">
      <alignment vertical="center"/>
    </xf>
    <xf numFmtId="0" fontId="31" fillId="30" borderId="39" xfId="0" applyFont="1" applyFill="1" applyBorder="1" applyAlignment="1">
      <alignment vertical="center"/>
    </xf>
    <xf numFmtId="0" fontId="32" fillId="31" borderId="34" xfId="0" applyFont="1" applyFill="1" applyBorder="1"/>
    <xf numFmtId="0" fontId="32" fillId="31" borderId="35" xfId="0" applyFont="1" applyFill="1" applyBorder="1" applyAlignment="1">
      <alignment horizontal="right"/>
    </xf>
    <xf numFmtId="0" fontId="32" fillId="31" borderId="34" xfId="0" applyFont="1" applyFill="1" applyBorder="1" applyAlignment="1">
      <alignment horizontal="right"/>
    </xf>
    <xf numFmtId="0" fontId="32" fillId="31" borderId="26" xfId="0" applyFont="1" applyFill="1" applyBorder="1" applyAlignment="1">
      <alignment vertical="center"/>
    </xf>
    <xf numFmtId="0" fontId="32" fillId="31" borderId="35" xfId="0" applyFont="1" applyFill="1" applyBorder="1" applyAlignment="1">
      <alignment horizontal="right" vertical="center"/>
    </xf>
    <xf numFmtId="0" fontId="32" fillId="31" borderId="26" xfId="0" applyFont="1" applyFill="1" applyBorder="1" applyAlignment="1">
      <alignment horizontal="right" vertical="center"/>
    </xf>
    <xf numFmtId="0" fontId="32" fillId="24" borderId="39" xfId="0" applyFont="1" applyFill="1" applyBorder="1"/>
    <xf numFmtId="0" fontId="31" fillId="26" borderId="66" xfId="0" applyFont="1" applyFill="1" applyBorder="1" applyAlignment="1">
      <alignment vertical="center" wrapText="1"/>
    </xf>
    <xf numFmtId="0" fontId="32" fillId="0" borderId="0" xfId="0" applyFont="1" applyAlignment="1">
      <alignment vertical="center"/>
    </xf>
    <xf numFmtId="0" fontId="31" fillId="30" borderId="38" xfId="0" applyFont="1" applyFill="1" applyBorder="1" applyAlignment="1">
      <alignment vertical="center" wrapText="1"/>
    </xf>
    <xf numFmtId="0" fontId="31" fillId="30" borderId="39" xfId="0" applyFont="1" applyFill="1" applyBorder="1" applyAlignment="1">
      <alignment vertical="center" wrapText="1"/>
    </xf>
    <xf numFmtId="0" fontId="32" fillId="30" borderId="38" xfId="0" applyFont="1" applyFill="1" applyBorder="1" applyAlignment="1">
      <alignment horizontal="left" vertical="center"/>
    </xf>
    <xf numFmtId="0" fontId="32" fillId="31" borderId="38" xfId="0" applyFont="1" applyFill="1" applyBorder="1"/>
    <xf numFmtId="0" fontId="32" fillId="31" borderId="28" xfId="0" applyFont="1" applyFill="1" applyBorder="1" applyAlignment="1">
      <alignment horizontal="right"/>
    </xf>
    <xf numFmtId="0" fontId="32" fillId="31" borderId="38" xfId="0" applyFont="1" applyFill="1" applyBorder="1" applyAlignment="1">
      <alignment horizontal="right"/>
    </xf>
    <xf numFmtId="0" fontId="32" fillId="31" borderId="38" xfId="0" applyFont="1" applyFill="1" applyBorder="1" applyAlignment="1">
      <alignment horizontal="left"/>
    </xf>
    <xf numFmtId="0" fontId="29" fillId="0" borderId="0" xfId="0" applyFont="1" applyAlignment="1">
      <alignment vertical="center"/>
    </xf>
    <xf numFmtId="0" fontId="30" fillId="0" borderId="0" xfId="0" applyFont="1" applyAlignment="1">
      <alignment horizontal="right" vertical="center"/>
    </xf>
    <xf numFmtId="0" fontId="30" fillId="0" borderId="0" xfId="0" applyFont="1" applyAlignment="1">
      <alignment vertical="center"/>
    </xf>
    <xf numFmtId="0" fontId="31" fillId="29" borderId="78" xfId="0" applyFont="1" applyFill="1" applyBorder="1"/>
    <xf numFmtId="0" fontId="31" fillId="29" borderId="60" xfId="0" applyFont="1" applyFill="1" applyBorder="1"/>
    <xf numFmtId="0" fontId="31" fillId="0" borderId="78" xfId="0" applyFont="1" applyBorder="1" applyAlignment="1" applyProtection="1">
      <alignment wrapText="1"/>
      <protection locked="0"/>
    </xf>
    <xf numFmtId="0" fontId="39" fillId="0" borderId="0" xfId="0" applyFont="1" applyAlignment="1">
      <alignment vertical="center"/>
    </xf>
    <xf numFmtId="0" fontId="32" fillId="0" borderId="11" xfId="0" applyFont="1" applyBorder="1" applyAlignment="1">
      <alignment vertical="top"/>
    </xf>
    <xf numFmtId="0" fontId="32" fillId="0" borderId="0" xfId="0" applyFont="1" applyAlignment="1">
      <alignment vertical="top"/>
    </xf>
    <xf numFmtId="0" fontId="32" fillId="0" borderId="25" xfId="0" applyFont="1" applyBorder="1" applyAlignment="1">
      <alignment vertical="top" wrapText="1"/>
    </xf>
    <xf numFmtId="0" fontId="40" fillId="0" borderId="0" xfId="0" applyFont="1" applyAlignment="1">
      <alignment vertical="top"/>
    </xf>
    <xf numFmtId="0" fontId="32" fillId="31" borderId="28" xfId="125" applyFont="1" applyFill="1" applyBorder="1"/>
    <xf numFmtId="0" fontId="32" fillId="30" borderId="28" xfId="125" applyFont="1" applyFill="1" applyBorder="1" applyAlignment="1">
      <alignment vertical="center"/>
    </xf>
    <xf numFmtId="0" fontId="32" fillId="24" borderId="28" xfId="125" applyFont="1" applyFill="1" applyBorder="1"/>
    <xf numFmtId="0" fontId="31" fillId="24" borderId="38" xfId="0" applyFont="1" applyFill="1" applyBorder="1"/>
    <xf numFmtId="0" fontId="31" fillId="24" borderId="39" xfId="0" applyFont="1" applyFill="1" applyBorder="1"/>
    <xf numFmtId="0" fontId="32" fillId="31" borderId="35" xfId="125" applyFont="1" applyFill="1" applyBorder="1" applyAlignment="1">
      <alignment vertical="center"/>
    </xf>
    <xf numFmtId="0" fontId="32" fillId="31" borderId="28" xfId="125" applyFont="1" applyFill="1" applyBorder="1" applyAlignment="1">
      <alignment vertical="center"/>
    </xf>
    <xf numFmtId="0" fontId="32" fillId="31" borderId="38" xfId="125" applyFont="1" applyFill="1" applyBorder="1" applyAlignment="1">
      <alignment vertical="center"/>
    </xf>
    <xf numFmtId="0" fontId="32" fillId="31" borderId="39" xfId="125" applyFont="1" applyFill="1" applyBorder="1" applyAlignment="1">
      <alignment vertical="center"/>
    </xf>
    <xf numFmtId="0" fontId="32" fillId="31" borderId="38" xfId="125" applyFont="1" applyFill="1" applyBorder="1" applyAlignment="1">
      <alignment horizontal="right" vertical="center"/>
    </xf>
    <xf numFmtId="0" fontId="31" fillId="29" borderId="83" xfId="0" applyFont="1" applyFill="1" applyBorder="1" applyAlignment="1">
      <alignment vertical="top"/>
    </xf>
    <xf numFmtId="0" fontId="31" fillId="29" borderId="84" xfId="0" applyFont="1" applyFill="1" applyBorder="1" applyAlignment="1">
      <alignment vertical="top"/>
    </xf>
    <xf numFmtId="0" fontId="31" fillId="0" borderId="54" xfId="0" applyFont="1" applyBorder="1" applyProtection="1">
      <protection locked="0"/>
    </xf>
    <xf numFmtId="0" fontId="31" fillId="0" borderId="70" xfId="0" applyFont="1" applyBorder="1" applyProtection="1">
      <protection locked="0"/>
    </xf>
    <xf numFmtId="0" fontId="31" fillId="0" borderId="68" xfId="0" applyFont="1" applyBorder="1"/>
    <xf numFmtId="0" fontId="31" fillId="0" borderId="54" xfId="0" applyFont="1" applyBorder="1" applyAlignment="1">
      <alignment vertical="top"/>
    </xf>
    <xf numFmtId="0" fontId="31" fillId="0" borderId="54" xfId="0" applyFont="1" applyBorder="1"/>
    <xf numFmtId="0" fontId="31" fillId="0" borderId="54" xfId="0" applyFont="1" applyBorder="1" applyAlignment="1" applyProtection="1">
      <alignment vertical="top" wrapText="1"/>
      <protection locked="0"/>
    </xf>
    <xf numFmtId="0" fontId="31" fillId="0" borderId="70" xfId="0" applyFont="1" applyBorder="1" applyAlignment="1" applyProtection="1">
      <alignment vertical="top" wrapText="1"/>
      <protection locked="0"/>
    </xf>
    <xf numFmtId="0" fontId="31" fillId="29" borderId="54" xfId="0" applyFont="1" applyFill="1" applyBorder="1" applyAlignment="1">
      <alignment wrapText="1"/>
    </xf>
    <xf numFmtId="0" fontId="31" fillId="29" borderId="70" xfId="0" applyFont="1" applyFill="1" applyBorder="1" applyAlignment="1">
      <alignment wrapText="1"/>
    </xf>
    <xf numFmtId="0" fontId="32" fillId="24" borderId="31" xfId="0" applyFont="1" applyFill="1" applyBorder="1"/>
    <xf numFmtId="0" fontId="31" fillId="24" borderId="88" xfId="0" applyFont="1" applyFill="1" applyBorder="1"/>
    <xf numFmtId="49" fontId="31" fillId="0" borderId="0" xfId="0" applyNumberFormat="1" applyFont="1" applyAlignment="1" applyProtection="1">
      <alignment wrapText="1"/>
      <protection locked="0"/>
    </xf>
    <xf numFmtId="0" fontId="31" fillId="26" borderId="0" xfId="0" applyFont="1" applyFill="1"/>
    <xf numFmtId="49" fontId="31" fillId="26" borderId="0" xfId="125" applyNumberFormat="1" applyFont="1" applyFill="1"/>
    <xf numFmtId="49" fontId="31" fillId="26" borderId="0" xfId="0" applyNumberFormat="1" applyFont="1" applyFill="1"/>
    <xf numFmtId="0" fontId="32" fillId="31" borderId="34" xfId="0" applyFont="1" applyFill="1" applyBorder="1" applyAlignment="1">
      <alignment horizontal="center" vertical="center"/>
    </xf>
    <xf numFmtId="0" fontId="32" fillId="31" borderId="34" xfId="0" applyFont="1" applyFill="1" applyBorder="1" applyAlignment="1">
      <alignment vertical="center"/>
    </xf>
    <xf numFmtId="0" fontId="31" fillId="0" borderId="67" xfId="125" applyFont="1" applyBorder="1" applyAlignment="1">
      <alignment horizontal="right" vertical="center"/>
    </xf>
    <xf numFmtId="0" fontId="31" fillId="24" borderId="85" xfId="325" applyFont="1" applyFill="1" applyBorder="1" applyAlignment="1">
      <alignment horizontal="center"/>
    </xf>
    <xf numFmtId="0" fontId="31" fillId="26" borderId="21" xfId="0" applyFont="1" applyFill="1" applyBorder="1" applyAlignment="1">
      <alignment vertical="center" wrapText="1"/>
    </xf>
    <xf numFmtId="49" fontId="31" fillId="0" borderId="0" xfId="0" applyNumberFormat="1" applyFont="1"/>
    <xf numFmtId="0" fontId="32" fillId="0" borderId="73" xfId="0" applyFont="1" applyBorder="1" applyAlignment="1">
      <alignment horizontal="center"/>
    </xf>
    <xf numFmtId="0" fontId="32" fillId="28" borderId="73" xfId="0" applyFont="1" applyFill="1" applyBorder="1" applyAlignment="1">
      <alignment horizontal="center"/>
    </xf>
    <xf numFmtId="0" fontId="31" fillId="0" borderId="69" xfId="0" applyFont="1" applyBorder="1" applyAlignment="1" applyProtection="1">
      <alignment horizontal="left" wrapText="1" indent="3"/>
      <protection locked="0"/>
    </xf>
    <xf numFmtId="0" fontId="31" fillId="0" borderId="84" xfId="0" applyFont="1" applyBorder="1" applyAlignment="1" applyProtection="1">
      <alignment wrapText="1"/>
      <protection locked="0"/>
    </xf>
    <xf numFmtId="0" fontId="32" fillId="24" borderId="65" xfId="0" applyFont="1" applyFill="1" applyBorder="1" applyAlignment="1">
      <alignment vertical="top" wrapText="1"/>
    </xf>
    <xf numFmtId="0" fontId="32" fillId="0" borderId="12" xfId="0" applyFont="1" applyBorder="1" applyAlignment="1">
      <alignment horizontal="center"/>
    </xf>
    <xf numFmtId="0" fontId="31" fillId="0" borderId="89" xfId="0" applyFont="1" applyBorder="1"/>
    <xf numFmtId="0" fontId="32" fillId="24" borderId="72" xfId="0" applyFont="1" applyFill="1" applyBorder="1" applyAlignment="1">
      <alignment vertical="top" wrapText="1"/>
    </xf>
    <xf numFmtId="0" fontId="32" fillId="24" borderId="22" xfId="0" applyFont="1" applyFill="1" applyBorder="1" applyAlignment="1">
      <alignment vertical="top" wrapText="1"/>
    </xf>
    <xf numFmtId="0" fontId="31" fillId="0" borderId="10" xfId="0" applyFont="1" applyBorder="1" applyAlignment="1">
      <alignment wrapText="1"/>
    </xf>
    <xf numFmtId="0" fontId="31" fillId="0" borderId="26" xfId="0" applyFont="1" applyBorder="1" applyProtection="1">
      <protection locked="0"/>
    </xf>
    <xf numFmtId="0" fontId="31" fillId="0" borderId="70" xfId="0" applyFont="1" applyBorder="1" applyAlignment="1" applyProtection="1">
      <alignment vertical="top"/>
      <protection locked="0"/>
    </xf>
    <xf numFmtId="0" fontId="31" fillId="26" borderId="0" xfId="125" applyFont="1" applyFill="1" applyAlignment="1">
      <alignment horizontal="left"/>
    </xf>
    <xf numFmtId="0" fontId="31" fillId="26" borderId="0" xfId="125" applyFont="1" applyFill="1" applyProtection="1">
      <protection locked="0"/>
    </xf>
    <xf numFmtId="37" fontId="31" fillId="0" borderId="46" xfId="81" applyNumberFormat="1" applyFont="1" applyFill="1" applyBorder="1" applyAlignment="1" applyProtection="1">
      <alignment vertical="top"/>
      <protection locked="0"/>
    </xf>
    <xf numFmtId="0" fontId="5" fillId="26" borderId="0" xfId="125" applyFont="1" applyFill="1" applyProtection="1">
      <protection locked="0"/>
    </xf>
    <xf numFmtId="0" fontId="30" fillId="0" borderId="0" xfId="0" applyFont="1" applyAlignment="1" applyProtection="1">
      <alignment vertical="center"/>
      <protection locked="0"/>
    </xf>
    <xf numFmtId="0" fontId="39" fillId="0" borderId="0" xfId="0" applyFont="1" applyAlignment="1">
      <alignment horizontal="center" vertical="center"/>
    </xf>
    <xf numFmtId="0" fontId="31" fillId="0" borderId="0" xfId="0" applyFont="1" applyAlignment="1">
      <alignment horizontal="left" vertical="top" indent="1"/>
    </xf>
    <xf numFmtId="0" fontId="31" fillId="0" borderId="0" xfId="0" applyFont="1" applyAlignment="1">
      <alignment horizontal="left" vertical="top" wrapText="1" indent="1"/>
    </xf>
    <xf numFmtId="0" fontId="31" fillId="0" borderId="0" xfId="0" applyFont="1" applyAlignment="1">
      <alignment vertical="top"/>
    </xf>
    <xf numFmtId="0" fontId="31" fillId="26" borderId="0" xfId="0" applyFont="1" applyFill="1" applyAlignment="1">
      <alignment horizontal="left" vertical="top" indent="1"/>
    </xf>
    <xf numFmtId="166" fontId="31" fillId="0" borderId="27" xfId="81" applyNumberFormat="1" applyFont="1" applyBorder="1" applyAlignment="1" applyProtection="1">
      <alignment vertical="top"/>
      <protection locked="0"/>
    </xf>
    <xf numFmtId="165" fontId="31" fillId="27" borderId="87" xfId="62" applyNumberFormat="1" applyFont="1" applyFill="1" applyBorder="1" applyAlignment="1" applyProtection="1">
      <alignment vertical="top"/>
    </xf>
    <xf numFmtId="166" fontId="31" fillId="0" borderId="43" xfId="81" applyNumberFormat="1" applyFont="1" applyFill="1" applyBorder="1" applyAlignment="1" applyProtection="1">
      <alignment vertical="top"/>
      <protection locked="0"/>
    </xf>
    <xf numFmtId="165" fontId="31" fillId="0" borderId="43" xfId="62" applyNumberFormat="1" applyFont="1" applyFill="1" applyBorder="1" applyAlignment="1" applyProtection="1">
      <alignment vertical="top"/>
      <protection locked="0"/>
    </xf>
    <xf numFmtId="0" fontId="40" fillId="0" borderId="33" xfId="0" applyFont="1" applyBorder="1" applyAlignment="1">
      <alignment vertical="top"/>
    </xf>
    <xf numFmtId="0" fontId="31" fillId="0" borderId="25" xfId="0" applyFont="1" applyBorder="1" applyAlignment="1">
      <alignment horizontal="left" vertical="top" indent="1"/>
    </xf>
    <xf numFmtId="0" fontId="31" fillId="26" borderId="33" xfId="0" applyFont="1" applyFill="1" applyBorder="1" applyAlignment="1">
      <alignment horizontal="left" vertical="top" indent="1"/>
    </xf>
    <xf numFmtId="0" fontId="31" fillId="26" borderId="33" xfId="0" applyFont="1" applyFill="1" applyBorder="1" applyAlignment="1">
      <alignment horizontal="left" vertical="top" wrapText="1" indent="1"/>
    </xf>
    <xf numFmtId="0" fontId="31" fillId="0" borderId="90" xfId="0" applyFont="1" applyBorder="1" applyAlignment="1">
      <alignment horizontal="center" vertical="top" wrapText="1"/>
    </xf>
    <xf numFmtId="0" fontId="31" fillId="0" borderId="60" xfId="0" applyFont="1" applyBorder="1" applyAlignment="1">
      <alignment horizontal="center" vertical="top" wrapText="1"/>
    </xf>
    <xf numFmtId="166" fontId="31" fillId="0" borderId="29" xfId="81" applyNumberFormat="1" applyFont="1" applyFill="1" applyBorder="1" applyAlignment="1" applyProtection="1">
      <alignment horizontal="center" vertical="top"/>
      <protection locked="0"/>
    </xf>
    <xf numFmtId="164" fontId="31" fillId="27" borderId="29" xfId="81" applyNumberFormat="1" applyFont="1" applyFill="1" applyBorder="1" applyAlignment="1" applyProtection="1">
      <alignment horizontal="center" vertical="top"/>
    </xf>
    <xf numFmtId="167" fontId="31" fillId="27" borderId="43" xfId="125" applyNumberFormat="1" applyFont="1" applyFill="1" applyBorder="1"/>
    <xf numFmtId="0" fontId="32" fillId="0" borderId="62" xfId="0" applyFont="1" applyBorder="1" applyAlignment="1" applyProtection="1">
      <alignment horizontal="left" vertical="center"/>
      <protection locked="0"/>
    </xf>
    <xf numFmtId="0" fontId="32" fillId="0" borderId="64" xfId="0" applyFont="1" applyBorder="1" applyProtection="1">
      <protection locked="0"/>
    </xf>
    <xf numFmtId="0" fontId="1" fillId="0" borderId="91" xfId="327" applyBorder="1" applyProtection="1">
      <protection locked="0"/>
    </xf>
    <xf numFmtId="0" fontId="1" fillId="0" borderId="91" xfId="327" quotePrefix="1" applyBorder="1" applyProtection="1">
      <protection locked="0"/>
    </xf>
    <xf numFmtId="43" fontId="1" fillId="0" borderId="91" xfId="335" applyFont="1" applyFill="1" applyBorder="1" applyProtection="1">
      <protection locked="0"/>
    </xf>
    <xf numFmtId="43" fontId="1" fillId="0" borderId="91" xfId="62" applyFont="1" applyFill="1" applyBorder="1" applyProtection="1">
      <protection locked="0"/>
    </xf>
    <xf numFmtId="0" fontId="5" fillId="0" borderId="75" xfId="0" applyFont="1" applyBorder="1" applyAlignment="1" applyProtection="1">
      <alignment horizontal="left" wrapText="1" indent="3"/>
      <protection locked="0"/>
    </xf>
    <xf numFmtId="167" fontId="0" fillId="0" borderId="0" xfId="326" applyNumberFormat="1" applyFont="1"/>
    <xf numFmtId="0" fontId="42" fillId="0" borderId="0" xfId="328" quotePrefix="1" applyFont="1"/>
    <xf numFmtId="0" fontId="1" fillId="0" borderId="91" xfId="329" applyBorder="1" applyProtection="1">
      <protection locked="0"/>
    </xf>
    <xf numFmtId="0" fontId="1" fillId="0" borderId="91" xfId="329" quotePrefix="1" applyBorder="1" applyProtection="1">
      <protection locked="0"/>
    </xf>
    <xf numFmtId="43" fontId="1" fillId="0" borderId="91" xfId="330" applyFont="1" applyFill="1" applyBorder="1" applyProtection="1">
      <protection locked="0"/>
    </xf>
    <xf numFmtId="0" fontId="28" fillId="0" borderId="0" xfId="328" quotePrefix="1"/>
    <xf numFmtId="43" fontId="1" fillId="0" borderId="91" xfId="329" applyNumberFormat="1" applyBorder="1" applyProtection="1">
      <protection locked="0"/>
    </xf>
    <xf numFmtId="43" fontId="0" fillId="0" borderId="0" xfId="0" applyNumberFormat="1"/>
  </cellXfs>
  <cellStyles count="33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10 8" xfId="330" xr:uid="{BAAA3A06-CC21-4380-BB98-70995B01E87C}"/>
    <cellStyle name="Comma 10 8 2" xfId="334" xr:uid="{9CE09F5F-83BD-4E9D-9ECC-B2E17E0A92B6}"/>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omma 5" xfId="335" xr:uid="{3D80DBEA-5597-45A2-823F-DCC9FDE4FB15}"/>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11" xfId="331" xr:uid="{F883360F-43F3-4331-9C76-7E2A130896EB}"/>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2 9" xfId="332" xr:uid="{E62E5E35-F8FF-4413-9AE9-FDA8013135BA}"/>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 7" xfId="329" xr:uid="{291EA1A4-7401-4F60-A7E0-3AEEE1CCE184}"/>
    <cellStyle name="Normal 7 2" xfId="333" xr:uid="{67275FB8-2B42-4051-AA81-CD64351FD78D}"/>
    <cellStyle name="Normal 8" xfId="328" xr:uid="{65D7B53E-F9A0-4F11-922E-210F1FD7D363}"/>
    <cellStyle name="Normal 9" xfId="327" xr:uid="{EE44191D-8460-4AFE-97C4-06286737F27A}"/>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B30" sqref="B30"/>
    </sheetView>
  </sheetViews>
  <sheetFormatPr defaultColWidth="9.140625" defaultRowHeight="15" x14ac:dyDescent="0.2"/>
  <cols>
    <col min="1" max="1" width="2.42578125" style="12" bestFit="1" customWidth="1"/>
    <col min="2" max="2" width="70.42578125" style="12" bestFit="1" customWidth="1"/>
    <col min="3" max="3" width="41.7109375" style="12" bestFit="1" customWidth="1"/>
    <col min="4" max="16384" width="9.140625" style="12"/>
  </cols>
  <sheetData>
    <row r="1" spans="1:3" ht="15.75" x14ac:dyDescent="0.25">
      <c r="A1" s="11"/>
      <c r="B1" s="247" t="s">
        <v>0</v>
      </c>
      <c r="C1" s="11"/>
    </row>
    <row r="2" spans="1:3" ht="15.75" x14ac:dyDescent="0.25">
      <c r="A2" s="11"/>
      <c r="B2" s="247" t="s">
        <v>1</v>
      </c>
      <c r="C2" s="11"/>
    </row>
    <row r="3" spans="1:3" ht="15.75" x14ac:dyDescent="0.25">
      <c r="A3" s="11"/>
      <c r="B3" s="247" t="s">
        <v>2</v>
      </c>
      <c r="C3" s="11"/>
    </row>
    <row r="4" spans="1:3" ht="15.75" thickBot="1" x14ac:dyDescent="0.25">
      <c r="B4" s="11"/>
      <c r="C4" s="11"/>
    </row>
    <row r="5" spans="1:3" x14ac:dyDescent="0.2">
      <c r="A5" s="15"/>
      <c r="B5" s="16"/>
      <c r="C5" s="323"/>
    </row>
    <row r="6" spans="1:3" ht="15.75" x14ac:dyDescent="0.2">
      <c r="A6" s="17" t="s">
        <v>3</v>
      </c>
      <c r="B6" s="18" t="s">
        <v>4</v>
      </c>
      <c r="C6" s="19" t="s">
        <v>5</v>
      </c>
    </row>
    <row r="7" spans="1:3" ht="15.75" x14ac:dyDescent="0.2">
      <c r="A7" s="17" t="s">
        <v>6</v>
      </c>
      <c r="B7" s="18" t="s">
        <v>7</v>
      </c>
      <c r="C7" s="20"/>
    </row>
    <row r="8" spans="1:3" ht="15.75" x14ac:dyDescent="0.2">
      <c r="A8" s="17" t="s">
        <v>8</v>
      </c>
      <c r="B8" s="18" t="s">
        <v>9</v>
      </c>
      <c r="C8" s="361" t="s">
        <v>10</v>
      </c>
    </row>
    <row r="9" spans="1:3" ht="15.75" x14ac:dyDescent="0.2">
      <c r="A9" s="17" t="s">
        <v>11</v>
      </c>
      <c r="B9" s="18" t="s">
        <v>12</v>
      </c>
      <c r="C9" s="19"/>
    </row>
    <row r="10" spans="1:3" ht="16.5" thickBot="1" x14ac:dyDescent="0.3">
      <c r="A10" s="21" t="s">
        <v>13</v>
      </c>
      <c r="B10" s="22" t="s">
        <v>14</v>
      </c>
      <c r="C10" s="362" t="s">
        <v>15</v>
      </c>
    </row>
    <row r="11" spans="1:3" x14ac:dyDescent="0.2">
      <c r="A11" s="11"/>
      <c r="B11" s="11"/>
    </row>
    <row r="12" spans="1:3" x14ac:dyDescent="0.2">
      <c r="A12" s="11"/>
      <c r="B12" s="11"/>
    </row>
    <row r="13" spans="1:3" x14ac:dyDescent="0.2">
      <c r="A13" s="11"/>
      <c r="B13" s="11"/>
    </row>
    <row r="14" spans="1:3" ht="15.75" x14ac:dyDescent="0.25">
      <c r="A14" s="11"/>
      <c r="B14" s="13" t="s">
        <v>16</v>
      </c>
    </row>
    <row r="15" spans="1:3" ht="15.75" x14ac:dyDescent="0.25">
      <c r="A15" s="11"/>
      <c r="B15" s="13" t="s">
        <v>17</v>
      </c>
    </row>
    <row r="16" spans="1:3" x14ac:dyDescent="0.2">
      <c r="A16" s="11"/>
      <c r="B16" s="11"/>
    </row>
    <row r="17" spans="1:2" x14ac:dyDescent="0.2">
      <c r="A17" s="11"/>
      <c r="B17" s="11"/>
    </row>
    <row r="18" spans="1:2" x14ac:dyDescent="0.2">
      <c r="A18" s="11"/>
      <c r="B18" s="11"/>
    </row>
    <row r="19" spans="1:2" x14ac:dyDescent="0.2">
      <c r="A19" s="11"/>
      <c r="B19" s="11" t="s">
        <v>18</v>
      </c>
    </row>
    <row r="20" spans="1:2" x14ac:dyDescent="0.2">
      <c r="A20" s="11"/>
      <c r="B20" s="11" t="s">
        <v>19</v>
      </c>
    </row>
    <row r="21" spans="1:2" ht="30" x14ac:dyDescent="0.2">
      <c r="A21" s="11"/>
      <c r="B21" s="14" t="s">
        <v>20</v>
      </c>
    </row>
    <row r="22" spans="1:2" ht="30" x14ac:dyDescent="0.2">
      <c r="A22" s="11"/>
      <c r="B22" s="14" t="s">
        <v>21</v>
      </c>
    </row>
    <row r="23" spans="1:2" x14ac:dyDescent="0.2">
      <c r="B23" s="11" t="s">
        <v>22</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7 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8677-F02A-4897-8029-D6EBC76CFFB9}">
  <dimension ref="A1:C63"/>
  <sheetViews>
    <sheetView topLeftCell="A27" workbookViewId="0">
      <selection activeCell="F42" sqref="F42"/>
    </sheetView>
  </sheetViews>
  <sheetFormatPr defaultRowHeight="12.75" x14ac:dyDescent="0.2"/>
  <cols>
    <col min="1" max="1" width="17.85546875" bestFit="1" customWidth="1"/>
    <col min="2" max="2" width="26" bestFit="1" customWidth="1"/>
  </cols>
  <sheetData>
    <row r="1" spans="1:2" ht="15" x14ac:dyDescent="0.25">
      <c r="A1" s="370"/>
      <c r="B1" s="371" t="s">
        <v>193</v>
      </c>
    </row>
    <row r="2" spans="1:2" ht="15" x14ac:dyDescent="0.25">
      <c r="A2" s="370"/>
      <c r="B2" s="370" t="s">
        <v>238</v>
      </c>
    </row>
    <row r="3" spans="1:2" ht="15" x14ac:dyDescent="0.25">
      <c r="A3" s="370"/>
      <c r="B3" s="370" t="s">
        <v>195</v>
      </c>
    </row>
    <row r="4" spans="1:2" ht="15" x14ac:dyDescent="0.25">
      <c r="A4" s="370"/>
      <c r="B4" s="370" t="s">
        <v>181</v>
      </c>
    </row>
    <row r="5" spans="1:2" ht="15" x14ac:dyDescent="0.25">
      <c r="A5" s="370"/>
      <c r="B5" s="370" t="s">
        <v>182</v>
      </c>
    </row>
    <row r="6" spans="1:2" ht="15" x14ac:dyDescent="0.25">
      <c r="A6" s="370"/>
      <c r="B6" s="370" t="s">
        <v>183</v>
      </c>
    </row>
    <row r="7" spans="1:2" ht="15" x14ac:dyDescent="0.25">
      <c r="A7" s="370"/>
      <c r="B7" s="370" t="s">
        <v>184</v>
      </c>
    </row>
    <row r="8" spans="1:2" ht="15" x14ac:dyDescent="0.25">
      <c r="A8" s="370"/>
      <c r="B8" s="370" t="s">
        <v>239</v>
      </c>
    </row>
    <row r="9" spans="1:2" ht="15" x14ac:dyDescent="0.25">
      <c r="A9" s="370"/>
      <c r="B9" s="371" t="s">
        <v>186</v>
      </c>
    </row>
    <row r="10" spans="1:2" ht="15" x14ac:dyDescent="0.25">
      <c r="A10" s="370"/>
      <c r="B10" s="370" t="s">
        <v>187</v>
      </c>
    </row>
    <row r="11" spans="1:2" ht="15" x14ac:dyDescent="0.25">
      <c r="A11" s="370"/>
      <c r="B11" s="370" t="s">
        <v>240</v>
      </c>
    </row>
    <row r="12" spans="1:2" ht="15" x14ac:dyDescent="0.25">
      <c r="A12" s="370"/>
      <c r="B12" s="370" t="s">
        <v>237</v>
      </c>
    </row>
    <row r="13" spans="1:2" ht="15" x14ac:dyDescent="0.25">
      <c r="A13" s="370"/>
      <c r="B13" s="370" t="s">
        <v>241</v>
      </c>
    </row>
    <row r="14" spans="1:2" ht="15" x14ac:dyDescent="0.25">
      <c r="A14" s="370"/>
      <c r="B14" s="370" t="s">
        <v>189</v>
      </c>
    </row>
    <row r="15" spans="1:2" ht="15" x14ac:dyDescent="0.25">
      <c r="A15" s="370" t="s">
        <v>242</v>
      </c>
      <c r="B15" s="372">
        <v>336230.28000000009</v>
      </c>
    </row>
    <row r="16" spans="1:2" ht="15" x14ac:dyDescent="0.25">
      <c r="A16" s="370" t="s">
        <v>243</v>
      </c>
      <c r="B16" s="372">
        <v>58481.120000000003</v>
      </c>
    </row>
    <row r="17" spans="1:2" ht="15" x14ac:dyDescent="0.25">
      <c r="A17" s="370" t="s">
        <v>244</v>
      </c>
      <c r="B17" s="372">
        <v>362560.16</v>
      </c>
    </row>
    <row r="18" spans="1:2" ht="15" x14ac:dyDescent="0.25">
      <c r="A18" s="370" t="s">
        <v>245</v>
      </c>
      <c r="B18" s="372">
        <v>780309.5199999999</v>
      </c>
    </row>
    <row r="19" spans="1:2" ht="15" x14ac:dyDescent="0.25">
      <c r="A19" s="370" t="s">
        <v>246</v>
      </c>
      <c r="B19" s="372">
        <v>4668488.4200000009</v>
      </c>
    </row>
    <row r="20" spans="1:2" ht="15" x14ac:dyDescent="0.25">
      <c r="A20" s="370" t="s">
        <v>247</v>
      </c>
      <c r="B20" s="372">
        <v>578966.55999999982</v>
      </c>
    </row>
    <row r="21" spans="1:2" ht="15" x14ac:dyDescent="0.25">
      <c r="A21" s="370" t="s">
        <v>248</v>
      </c>
      <c r="B21" s="372">
        <v>885121.64999999991</v>
      </c>
    </row>
    <row r="22" spans="1:2" ht="15" x14ac:dyDescent="0.25">
      <c r="A22" s="370" t="s">
        <v>249</v>
      </c>
      <c r="B22" s="372">
        <v>221511.35000000003</v>
      </c>
    </row>
    <row r="23" spans="1:2" ht="15" x14ac:dyDescent="0.25">
      <c r="A23" s="370" t="s">
        <v>250</v>
      </c>
      <c r="B23" s="372">
        <v>362216.48</v>
      </c>
    </row>
    <row r="24" spans="1:2" ht="15" x14ac:dyDescent="0.25">
      <c r="A24" s="370" t="s">
        <v>251</v>
      </c>
      <c r="B24" s="372">
        <v>232213.71000000002</v>
      </c>
    </row>
    <row r="25" spans="1:2" ht="15" x14ac:dyDescent="0.25">
      <c r="A25" s="370" t="s">
        <v>252</v>
      </c>
      <c r="B25" s="372">
        <v>191.46</v>
      </c>
    </row>
    <row r="26" spans="1:2" ht="15" x14ac:dyDescent="0.25">
      <c r="A26" s="370" t="s">
        <v>253</v>
      </c>
      <c r="B26" s="372">
        <v>239.59000000000003</v>
      </c>
    </row>
    <row r="27" spans="1:2" ht="15" x14ac:dyDescent="0.25">
      <c r="A27" s="370" t="s">
        <v>254</v>
      </c>
      <c r="B27" s="372">
        <v>872853.89999999991</v>
      </c>
    </row>
    <row r="28" spans="1:2" ht="15" x14ac:dyDescent="0.25">
      <c r="A28" s="370" t="s">
        <v>255</v>
      </c>
      <c r="B28" s="372">
        <v>2033782.0799999998</v>
      </c>
    </row>
    <row r="29" spans="1:2" ht="15" x14ac:dyDescent="0.25">
      <c r="A29" s="370" t="s">
        <v>256</v>
      </c>
      <c r="B29" s="372">
        <v>1117656.08</v>
      </c>
    </row>
    <row r="30" spans="1:2" ht="15" x14ac:dyDescent="0.25">
      <c r="A30" s="370" t="s">
        <v>257</v>
      </c>
      <c r="B30" s="372">
        <v>68199.760000000009</v>
      </c>
    </row>
    <row r="31" spans="1:2" ht="15" x14ac:dyDescent="0.25">
      <c r="A31" s="370" t="s">
        <v>258</v>
      </c>
      <c r="B31" s="372">
        <v>532904.98</v>
      </c>
    </row>
    <row r="32" spans="1:2" ht="15" x14ac:dyDescent="0.25">
      <c r="A32" s="370" t="s">
        <v>259</v>
      </c>
      <c r="B32" s="372">
        <v>311854.67</v>
      </c>
    </row>
    <row r="33" spans="1:2" ht="15" x14ac:dyDescent="0.25">
      <c r="A33" s="370" t="s">
        <v>260</v>
      </c>
      <c r="B33" s="372">
        <v>2202178.3600000003</v>
      </c>
    </row>
    <row r="34" spans="1:2" ht="15" x14ac:dyDescent="0.25">
      <c r="A34" s="370" t="s">
        <v>261</v>
      </c>
      <c r="B34" s="372">
        <v>1345897.1099999999</v>
      </c>
    </row>
    <row r="35" spans="1:2" ht="15" x14ac:dyDescent="0.25">
      <c r="A35" s="370" t="s">
        <v>262</v>
      </c>
      <c r="B35" s="372">
        <v>383757.78999999992</v>
      </c>
    </row>
    <row r="36" spans="1:2" ht="15" x14ac:dyDescent="0.25">
      <c r="A36" s="370" t="s">
        <v>263</v>
      </c>
      <c r="B36" s="372">
        <v>1319832.4100000001</v>
      </c>
    </row>
    <row r="37" spans="1:2" ht="15" x14ac:dyDescent="0.25">
      <c r="A37" s="370" t="s">
        <v>264</v>
      </c>
      <c r="B37" s="372">
        <v>962973.11</v>
      </c>
    </row>
    <row r="38" spans="1:2" ht="15" x14ac:dyDescent="0.25">
      <c r="A38" s="370" t="s">
        <v>265</v>
      </c>
      <c r="B38" s="372">
        <v>267241.57000000007</v>
      </c>
    </row>
    <row r="39" spans="1:2" ht="15" x14ac:dyDescent="0.25">
      <c r="A39" s="370" t="s">
        <v>266</v>
      </c>
      <c r="B39" s="372">
        <v>985475.06</v>
      </c>
    </row>
    <row r="40" spans="1:2" ht="15" x14ac:dyDescent="0.25">
      <c r="A40" s="370" t="s">
        <v>267</v>
      </c>
      <c r="B40" s="372">
        <v>550187.16999999993</v>
      </c>
    </row>
    <row r="41" spans="1:2" ht="15" x14ac:dyDescent="0.25">
      <c r="A41" s="370" t="s">
        <v>268</v>
      </c>
      <c r="B41" s="372">
        <v>406278.48</v>
      </c>
    </row>
    <row r="42" spans="1:2" ht="15" x14ac:dyDescent="0.25">
      <c r="A42" s="370" t="s">
        <v>269</v>
      </c>
      <c r="B42" s="372">
        <v>932842.57000000007</v>
      </c>
    </row>
    <row r="43" spans="1:2" ht="15" x14ac:dyDescent="0.25">
      <c r="A43" s="370" t="s">
        <v>270</v>
      </c>
      <c r="B43" s="372">
        <v>820.66</v>
      </c>
    </row>
    <row r="44" spans="1:2" ht="15" x14ac:dyDescent="0.25">
      <c r="A44" s="370" t="s">
        <v>271</v>
      </c>
      <c r="B44" s="372">
        <v>646426.96</v>
      </c>
    </row>
    <row r="45" spans="1:2" ht="15" x14ac:dyDescent="0.25">
      <c r="A45" s="370" t="s">
        <v>272</v>
      </c>
      <c r="B45" s="372">
        <v>204973.69</v>
      </c>
    </row>
    <row r="46" spans="1:2" ht="15" x14ac:dyDescent="0.25">
      <c r="A46" s="370" t="s">
        <v>273</v>
      </c>
      <c r="B46" s="372">
        <v>117157.44999999998</v>
      </c>
    </row>
    <row r="47" spans="1:2" ht="15" x14ac:dyDescent="0.25">
      <c r="A47" s="370" t="s">
        <v>274</v>
      </c>
      <c r="B47" s="372">
        <v>797221.06999999983</v>
      </c>
    </row>
    <row r="48" spans="1:2" ht="15" x14ac:dyDescent="0.25">
      <c r="A48" s="370" t="s">
        <v>275</v>
      </c>
      <c r="B48" s="372">
        <v>706122.37</v>
      </c>
    </row>
    <row r="49" spans="1:3" ht="15" x14ac:dyDescent="0.25">
      <c r="A49" s="370" t="s">
        <v>276</v>
      </c>
      <c r="B49" s="372">
        <v>510075.78999999992</v>
      </c>
    </row>
    <row r="50" spans="1:3" ht="15" x14ac:dyDescent="0.25">
      <c r="A50" s="370" t="s">
        <v>277</v>
      </c>
      <c r="B50" s="372">
        <v>219.07000000000005</v>
      </c>
    </row>
    <row r="51" spans="1:3" ht="15" x14ac:dyDescent="0.25">
      <c r="A51" s="370" t="s">
        <v>278</v>
      </c>
      <c r="B51" s="372">
        <v>755101.44</v>
      </c>
    </row>
    <row r="52" spans="1:3" ht="15" x14ac:dyDescent="0.25">
      <c r="A52" s="370" t="s">
        <v>279</v>
      </c>
      <c r="B52" s="372">
        <v>429133.70000000007</v>
      </c>
    </row>
    <row r="53" spans="1:3" ht="15" x14ac:dyDescent="0.25">
      <c r="A53" s="370" t="s">
        <v>280</v>
      </c>
      <c r="B53" s="372">
        <v>16082669.6</v>
      </c>
    </row>
    <row r="54" spans="1:3" ht="15" x14ac:dyDescent="0.25">
      <c r="A54" s="370" t="s">
        <v>281</v>
      </c>
      <c r="B54" s="372">
        <v>3082875.92</v>
      </c>
    </row>
    <row r="55" spans="1:3" ht="15" x14ac:dyDescent="0.25">
      <c r="A55" s="370" t="s">
        <v>282</v>
      </c>
      <c r="B55" s="372">
        <v>131627.29999999999</v>
      </c>
    </row>
    <row r="56" spans="1:3" ht="15" x14ac:dyDescent="0.25">
      <c r="A56" s="370" t="s">
        <v>191</v>
      </c>
      <c r="B56" s="372">
        <v>4223147.8699999992</v>
      </c>
      <c r="C56" s="368">
        <f>B56/SUM(B15:B63)</f>
        <v>7.21135038678547E-2</v>
      </c>
    </row>
    <row r="57" spans="1:3" ht="15" x14ac:dyDescent="0.25">
      <c r="A57" s="370" t="s">
        <v>283</v>
      </c>
      <c r="B57" s="372">
        <v>3683790.0399999996</v>
      </c>
    </row>
    <row r="58" spans="1:3" ht="15" x14ac:dyDescent="0.25">
      <c r="A58" s="370" t="s">
        <v>284</v>
      </c>
      <c r="B58" s="372">
        <v>571069.82999999996</v>
      </c>
    </row>
    <row r="59" spans="1:3" ht="15" x14ac:dyDescent="0.25">
      <c r="A59" s="370" t="s">
        <v>285</v>
      </c>
      <c r="B59" s="372">
        <v>858597.76999999979</v>
      </c>
    </row>
    <row r="60" spans="1:3" ht="15" x14ac:dyDescent="0.25">
      <c r="A60" s="370" t="s">
        <v>286</v>
      </c>
      <c r="B60" s="372">
        <v>218245.22</v>
      </c>
    </row>
    <row r="61" spans="1:3" ht="15" x14ac:dyDescent="0.25">
      <c r="A61" s="370" t="s">
        <v>287</v>
      </c>
      <c r="B61" s="372">
        <v>397.45</v>
      </c>
    </row>
    <row r="62" spans="1:3" ht="15" x14ac:dyDescent="0.25">
      <c r="A62" s="370" t="s">
        <v>288</v>
      </c>
      <c r="B62" s="372">
        <v>7887.1699999999992</v>
      </c>
    </row>
    <row r="63" spans="1:3" ht="15" x14ac:dyDescent="0.25">
      <c r="A63" s="370" t="s">
        <v>289</v>
      </c>
      <c r="B63" s="372">
        <v>2754505.3200000003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C9EBD-BA1E-46EB-814F-33FEA0CF7976}">
  <dimension ref="A1:F15"/>
  <sheetViews>
    <sheetView workbookViewId="0">
      <selection activeCell="F42" sqref="F42"/>
    </sheetView>
  </sheetViews>
  <sheetFormatPr defaultRowHeight="12.75" x14ac:dyDescent="0.2"/>
  <cols>
    <col min="1" max="1" width="33" bestFit="1" customWidth="1"/>
    <col min="2" max="2" width="26" bestFit="1" customWidth="1"/>
    <col min="3" max="3" width="16.140625" bestFit="1" customWidth="1"/>
    <col min="4" max="4" width="12.85546875" bestFit="1" customWidth="1"/>
    <col min="5" max="5" width="5.85546875" bestFit="1" customWidth="1"/>
    <col min="6" max="6" width="21.5703125" bestFit="1" customWidth="1"/>
  </cols>
  <sheetData>
    <row r="1" spans="1:6" ht="15" x14ac:dyDescent="0.25">
      <c r="A1" s="363"/>
      <c r="B1" s="363"/>
      <c r="C1" s="363"/>
      <c r="D1" s="363"/>
      <c r="E1" s="363"/>
      <c r="F1" s="363" t="s">
        <v>181</v>
      </c>
    </row>
    <row r="2" spans="1:6" ht="15" x14ac:dyDescent="0.25">
      <c r="A2" s="363"/>
      <c r="B2" s="363"/>
      <c r="C2" s="363"/>
      <c r="D2" s="363"/>
      <c r="E2" s="363"/>
      <c r="F2" s="363" t="s">
        <v>182</v>
      </c>
    </row>
    <row r="3" spans="1:6" ht="15" x14ac:dyDescent="0.25">
      <c r="A3" s="363"/>
      <c r="B3" s="363"/>
      <c r="C3" s="363"/>
      <c r="D3" s="363"/>
      <c r="E3" s="363"/>
      <c r="F3" s="363" t="s">
        <v>183</v>
      </c>
    </row>
    <row r="4" spans="1:6" ht="15" x14ac:dyDescent="0.25">
      <c r="A4" s="363"/>
      <c r="B4" s="363"/>
      <c r="C4" s="363"/>
      <c r="D4" s="363"/>
      <c r="E4" s="363"/>
      <c r="F4" s="363" t="s">
        <v>184</v>
      </c>
    </row>
    <row r="5" spans="1:6" ht="15" x14ac:dyDescent="0.25">
      <c r="A5" s="363"/>
      <c r="B5" s="363"/>
      <c r="C5" s="363"/>
      <c r="D5" s="363"/>
      <c r="E5" s="363"/>
      <c r="F5" s="363" t="s">
        <v>239</v>
      </c>
    </row>
    <row r="6" spans="1:6" ht="15" x14ac:dyDescent="0.25">
      <c r="A6" s="363"/>
      <c r="B6" s="363"/>
      <c r="C6" s="363"/>
      <c r="D6" s="363"/>
      <c r="E6" s="363"/>
      <c r="F6" s="364" t="s">
        <v>186</v>
      </c>
    </row>
    <row r="7" spans="1:6" ht="15" x14ac:dyDescent="0.25">
      <c r="A7" s="363"/>
      <c r="B7" s="363"/>
      <c r="C7" s="363"/>
      <c r="D7" s="363"/>
      <c r="E7" s="363"/>
      <c r="F7" s="363" t="s">
        <v>187</v>
      </c>
    </row>
    <row r="8" spans="1:6" ht="15" x14ac:dyDescent="0.25">
      <c r="A8" s="363"/>
      <c r="B8" s="363"/>
      <c r="C8" s="363"/>
      <c r="D8" s="363"/>
      <c r="E8" s="363"/>
      <c r="F8" s="363" t="s">
        <v>188</v>
      </c>
    </row>
    <row r="9" spans="1:6" ht="15" x14ac:dyDescent="0.25">
      <c r="A9" s="363"/>
      <c r="B9" s="363"/>
      <c r="C9" s="363"/>
      <c r="D9" s="363"/>
      <c r="E9" s="363"/>
      <c r="F9" s="363" t="s">
        <v>189</v>
      </c>
    </row>
    <row r="10" spans="1:6" ht="15" x14ac:dyDescent="0.25">
      <c r="A10" s="363"/>
      <c r="B10" s="363"/>
      <c r="C10" s="363"/>
      <c r="D10" s="363"/>
      <c r="E10" s="363"/>
      <c r="F10" s="363" t="s">
        <v>290</v>
      </c>
    </row>
    <row r="11" spans="1:6" ht="15" x14ac:dyDescent="0.25">
      <c r="A11" s="363"/>
      <c r="B11" s="363"/>
      <c r="C11" s="363"/>
      <c r="D11" s="363"/>
      <c r="E11" s="363"/>
      <c r="F11" s="365"/>
    </row>
    <row r="12" spans="1:6" ht="15" x14ac:dyDescent="0.25">
      <c r="A12" s="363"/>
      <c r="B12" s="363"/>
      <c r="C12" s="363"/>
      <c r="D12" s="363"/>
      <c r="E12" s="363"/>
      <c r="F12" s="365"/>
    </row>
    <row r="13" spans="1:6" ht="15" x14ac:dyDescent="0.25">
      <c r="A13" s="363" t="s">
        <v>291</v>
      </c>
      <c r="B13" s="363" t="s">
        <v>238</v>
      </c>
      <c r="C13" s="363" t="s">
        <v>195</v>
      </c>
      <c r="D13" s="363" t="s">
        <v>192</v>
      </c>
      <c r="E13" s="364" t="s">
        <v>193</v>
      </c>
      <c r="F13" s="365">
        <v>11024728.15</v>
      </c>
    </row>
    <row r="14" spans="1:6" ht="15" x14ac:dyDescent="0.25">
      <c r="A14" s="363"/>
      <c r="B14" s="363"/>
      <c r="C14" s="363"/>
      <c r="D14" s="363"/>
      <c r="E14" s="363"/>
      <c r="F14" s="365"/>
    </row>
    <row r="15" spans="1:6" ht="15" x14ac:dyDescent="0.25">
      <c r="A15" s="363" t="s">
        <v>291</v>
      </c>
      <c r="B15" s="363" t="s">
        <v>238</v>
      </c>
      <c r="C15" s="363" t="s">
        <v>195</v>
      </c>
      <c r="D15" s="363" t="s">
        <v>215</v>
      </c>
      <c r="E15" s="364" t="s">
        <v>216</v>
      </c>
      <c r="F15" s="365">
        <v>2372020.69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D39D-5688-4CA4-A227-4133F4559669}">
  <dimension ref="A1:P117"/>
  <sheetViews>
    <sheetView workbookViewId="0">
      <selection activeCell="F42" sqref="F42"/>
    </sheetView>
  </sheetViews>
  <sheetFormatPr defaultRowHeight="12.75" x14ac:dyDescent="0.2"/>
  <cols>
    <col min="1" max="1" width="8.85546875" bestFit="1" customWidth="1"/>
    <col min="2" max="2" width="42.85546875" bestFit="1" customWidth="1"/>
    <col min="3" max="3" width="6.140625" bestFit="1" customWidth="1"/>
    <col min="4" max="4" width="26" bestFit="1" customWidth="1"/>
    <col min="5" max="6" width="16.140625" bestFit="1" customWidth="1"/>
    <col min="7" max="7" width="5.5703125" bestFit="1" customWidth="1"/>
    <col min="8" max="8" width="12.85546875" bestFit="1" customWidth="1"/>
    <col min="9" max="10" width="5.85546875" bestFit="1" customWidth="1"/>
    <col min="11" max="11" width="21.5703125" bestFit="1" customWidth="1"/>
    <col min="14" max="14" width="11.140625" bestFit="1" customWidth="1"/>
    <col min="15" max="15" width="12.5703125" bestFit="1" customWidth="1"/>
  </cols>
  <sheetData>
    <row r="1" spans="1:16" ht="15" x14ac:dyDescent="0.25">
      <c r="A1" s="370"/>
      <c r="B1" s="370"/>
      <c r="C1" s="370"/>
      <c r="D1" s="370"/>
      <c r="E1" s="370"/>
      <c r="F1" s="370"/>
      <c r="G1" s="370"/>
      <c r="H1" s="370"/>
      <c r="I1" s="370"/>
      <c r="J1" s="370"/>
      <c r="K1" s="370" t="s">
        <v>181</v>
      </c>
      <c r="L1" s="370"/>
      <c r="M1" s="370"/>
      <c r="N1" s="370"/>
      <c r="O1" s="370"/>
      <c r="P1" s="370"/>
    </row>
    <row r="2" spans="1:16" ht="15" x14ac:dyDescent="0.25">
      <c r="A2" s="370"/>
      <c r="B2" s="370"/>
      <c r="C2" s="370"/>
      <c r="D2" s="370"/>
      <c r="E2" s="370"/>
      <c r="F2" s="370"/>
      <c r="G2" s="370"/>
      <c r="H2" s="370"/>
      <c r="I2" s="370"/>
      <c r="J2" s="370"/>
      <c r="K2" s="370" t="s">
        <v>182</v>
      </c>
      <c r="L2" s="370"/>
      <c r="M2" s="370"/>
      <c r="N2" s="370"/>
      <c r="O2" s="370"/>
      <c r="P2" s="370"/>
    </row>
    <row r="3" spans="1:16" ht="15" x14ac:dyDescent="0.25">
      <c r="A3" s="370"/>
      <c r="B3" s="370"/>
      <c r="C3" s="370"/>
      <c r="D3" s="370"/>
      <c r="E3" s="370"/>
      <c r="F3" s="370"/>
      <c r="G3" s="370"/>
      <c r="H3" s="370"/>
      <c r="I3" s="370"/>
      <c r="J3" s="370"/>
      <c r="K3" s="370" t="s">
        <v>183</v>
      </c>
      <c r="L3" s="370"/>
      <c r="M3" s="370"/>
      <c r="N3" s="370"/>
      <c r="O3" s="370"/>
      <c r="P3" s="370"/>
    </row>
    <row r="4" spans="1:16" ht="15" x14ac:dyDescent="0.25">
      <c r="A4" s="370"/>
      <c r="B4" s="370"/>
      <c r="C4" s="370"/>
      <c r="D4" s="370"/>
      <c r="E4" s="370"/>
      <c r="F4" s="370"/>
      <c r="G4" s="370"/>
      <c r="H4" s="370"/>
      <c r="I4" s="370"/>
      <c r="J4" s="370"/>
      <c r="K4" s="370" t="s">
        <v>184</v>
      </c>
      <c r="L4" s="370"/>
      <c r="M4" s="370"/>
      <c r="N4" s="370"/>
      <c r="O4" s="370"/>
      <c r="P4" s="370"/>
    </row>
    <row r="5" spans="1:16" ht="15" x14ac:dyDescent="0.25">
      <c r="A5" s="370"/>
      <c r="B5" s="370"/>
      <c r="C5" s="370"/>
      <c r="D5" s="370"/>
      <c r="E5" s="370"/>
      <c r="F5" s="370"/>
      <c r="G5" s="370"/>
      <c r="H5" s="370"/>
      <c r="I5" s="370"/>
      <c r="J5" s="370"/>
      <c r="K5" s="370" t="s">
        <v>239</v>
      </c>
      <c r="L5" s="370"/>
      <c r="M5" s="370"/>
      <c r="N5" s="370"/>
      <c r="O5" s="370"/>
      <c r="P5" s="370"/>
    </row>
    <row r="6" spans="1:16" ht="15" x14ac:dyDescent="0.25">
      <c r="A6" s="370"/>
      <c r="B6" s="370"/>
      <c r="C6" s="370"/>
      <c r="D6" s="370"/>
      <c r="E6" s="370"/>
      <c r="F6" s="370"/>
      <c r="G6" s="370"/>
      <c r="H6" s="370"/>
      <c r="I6" s="370"/>
      <c r="J6" s="370"/>
      <c r="K6" s="371" t="s">
        <v>186</v>
      </c>
      <c r="L6" s="370"/>
      <c r="M6" s="370"/>
      <c r="N6" s="370"/>
      <c r="O6" s="370"/>
      <c r="P6" s="370"/>
    </row>
    <row r="7" spans="1:16" ht="15" x14ac:dyDescent="0.25">
      <c r="A7" s="370"/>
      <c r="B7" s="370"/>
      <c r="C7" s="370"/>
      <c r="D7" s="370"/>
      <c r="E7" s="370"/>
      <c r="F7" s="370"/>
      <c r="G7" s="370"/>
      <c r="H7" s="370"/>
      <c r="I7" s="370"/>
      <c r="J7" s="370"/>
      <c r="K7" s="370" t="s">
        <v>187</v>
      </c>
      <c r="L7" s="370"/>
      <c r="M7" s="370"/>
      <c r="N7" s="370"/>
      <c r="O7" s="370"/>
      <c r="P7" s="370"/>
    </row>
    <row r="8" spans="1:16" ht="15" x14ac:dyDescent="0.25">
      <c r="A8" s="370"/>
      <c r="B8" s="370"/>
      <c r="C8" s="370"/>
      <c r="D8" s="370"/>
      <c r="E8" s="370"/>
      <c r="F8" s="370"/>
      <c r="G8" s="370"/>
      <c r="H8" s="370"/>
      <c r="I8" s="370"/>
      <c r="J8" s="370"/>
      <c r="K8" s="370" t="s">
        <v>188</v>
      </c>
      <c r="L8" s="370"/>
      <c r="M8" s="370"/>
      <c r="N8" s="370"/>
      <c r="O8" s="370"/>
      <c r="P8" s="370"/>
    </row>
    <row r="9" spans="1:16" ht="15" x14ac:dyDescent="0.25">
      <c r="A9" s="370"/>
      <c r="B9" s="370"/>
      <c r="C9" s="370"/>
      <c r="D9" s="370"/>
      <c r="E9" s="370"/>
      <c r="F9" s="370"/>
      <c r="G9" s="370"/>
      <c r="H9" s="370"/>
      <c r="I9" s="370"/>
      <c r="J9" s="370"/>
      <c r="K9" s="370" t="s">
        <v>189</v>
      </c>
      <c r="L9" s="370"/>
      <c r="M9" s="370"/>
      <c r="N9" s="370"/>
      <c r="O9" s="370"/>
      <c r="P9" s="370"/>
    </row>
    <row r="10" spans="1:16" ht="15" x14ac:dyDescent="0.25">
      <c r="A10" s="370"/>
      <c r="B10" s="370"/>
      <c r="C10" s="370"/>
      <c r="D10" s="370"/>
      <c r="E10" s="370"/>
      <c r="F10" s="370"/>
      <c r="G10" s="370"/>
      <c r="H10" s="370"/>
      <c r="I10" s="370"/>
      <c r="J10" s="370"/>
      <c r="K10" s="370" t="s">
        <v>290</v>
      </c>
      <c r="L10" s="370"/>
      <c r="M10" s="370"/>
      <c r="N10" s="370"/>
      <c r="O10" s="370"/>
      <c r="P10" s="370"/>
    </row>
    <row r="11" spans="1:16" ht="15" x14ac:dyDescent="0.25">
      <c r="A11" s="371" t="s">
        <v>292</v>
      </c>
      <c r="B11" s="370" t="s">
        <v>293</v>
      </c>
      <c r="C11" s="370" t="s">
        <v>294</v>
      </c>
      <c r="D11" s="370" t="s">
        <v>238</v>
      </c>
      <c r="E11" s="370" t="s">
        <v>195</v>
      </c>
      <c r="F11" s="370" t="s">
        <v>195</v>
      </c>
      <c r="G11" s="371" t="s">
        <v>295</v>
      </c>
      <c r="H11" s="370" t="s">
        <v>192</v>
      </c>
      <c r="I11" s="371" t="s">
        <v>193</v>
      </c>
      <c r="J11" s="371" t="s">
        <v>193</v>
      </c>
      <c r="K11" s="366">
        <v>597203.67999999993</v>
      </c>
      <c r="L11" s="370"/>
      <c r="M11" s="370"/>
      <c r="N11" s="370"/>
      <c r="O11" s="370"/>
      <c r="P11" s="370"/>
    </row>
    <row r="12" spans="1:16" ht="15" x14ac:dyDescent="0.25">
      <c r="A12" s="371" t="s">
        <v>296</v>
      </c>
      <c r="B12" s="370" t="s">
        <v>297</v>
      </c>
      <c r="C12" s="370" t="s">
        <v>294</v>
      </c>
      <c r="D12" s="370" t="s">
        <v>238</v>
      </c>
      <c r="E12" s="370" t="s">
        <v>195</v>
      </c>
      <c r="F12" s="370" t="s">
        <v>195</v>
      </c>
      <c r="G12" s="371" t="s">
        <v>295</v>
      </c>
      <c r="H12" s="370" t="s">
        <v>192</v>
      </c>
      <c r="I12" s="371" t="s">
        <v>193</v>
      </c>
      <c r="J12" s="371" t="s">
        <v>193</v>
      </c>
      <c r="K12" s="366">
        <v>160.32</v>
      </c>
      <c r="L12" s="370"/>
      <c r="M12" s="370"/>
      <c r="N12" s="370"/>
      <c r="O12" s="370"/>
      <c r="P12" s="370"/>
    </row>
    <row r="13" spans="1:16" ht="15" x14ac:dyDescent="0.25">
      <c r="A13" s="371" t="s">
        <v>298</v>
      </c>
      <c r="B13" s="370" t="s">
        <v>299</v>
      </c>
      <c r="C13" s="370" t="s">
        <v>294</v>
      </c>
      <c r="D13" s="370" t="s">
        <v>238</v>
      </c>
      <c r="E13" s="370" t="s">
        <v>195</v>
      </c>
      <c r="F13" s="370" t="s">
        <v>195</v>
      </c>
      <c r="G13" s="371" t="s">
        <v>295</v>
      </c>
      <c r="H13" s="370" t="s">
        <v>192</v>
      </c>
      <c r="I13" s="371" t="s">
        <v>193</v>
      </c>
      <c r="J13" s="371" t="s">
        <v>193</v>
      </c>
      <c r="K13" s="366">
        <v>32.130000000000003</v>
      </c>
      <c r="L13" s="370"/>
      <c r="M13" s="370"/>
      <c r="N13" s="370"/>
      <c r="O13" s="370"/>
      <c r="P13" s="370"/>
    </row>
    <row r="14" spans="1:16" ht="15" x14ac:dyDescent="0.25">
      <c r="A14" s="371" t="s">
        <v>300</v>
      </c>
      <c r="B14" s="370" t="s">
        <v>301</v>
      </c>
      <c r="C14" s="370" t="s">
        <v>294</v>
      </c>
      <c r="D14" s="370" t="s">
        <v>238</v>
      </c>
      <c r="E14" s="370" t="s">
        <v>195</v>
      </c>
      <c r="F14" s="370" t="s">
        <v>195</v>
      </c>
      <c r="G14" s="371" t="s">
        <v>295</v>
      </c>
      <c r="H14" s="370" t="s">
        <v>192</v>
      </c>
      <c r="I14" s="371" t="s">
        <v>193</v>
      </c>
      <c r="J14" s="371" t="s">
        <v>193</v>
      </c>
      <c r="K14" s="366">
        <v>-116.28</v>
      </c>
      <c r="L14" s="370"/>
      <c r="M14" s="370"/>
      <c r="N14" s="370"/>
      <c r="O14" s="370"/>
      <c r="P14" s="370"/>
    </row>
    <row r="15" spans="1:16" ht="15" x14ac:dyDescent="0.25">
      <c r="A15" s="371" t="s">
        <v>302</v>
      </c>
      <c r="B15" s="370" t="s">
        <v>303</v>
      </c>
      <c r="C15" s="370" t="s">
        <v>294</v>
      </c>
      <c r="D15" s="370" t="s">
        <v>238</v>
      </c>
      <c r="E15" s="370" t="s">
        <v>195</v>
      </c>
      <c r="F15" s="370" t="s">
        <v>195</v>
      </c>
      <c r="G15" s="371" t="s">
        <v>295</v>
      </c>
      <c r="H15" s="370" t="s">
        <v>192</v>
      </c>
      <c r="I15" s="371" t="s">
        <v>193</v>
      </c>
      <c r="J15" s="371" t="s">
        <v>193</v>
      </c>
      <c r="K15" s="366">
        <v>446.06000000000006</v>
      </c>
      <c r="L15" s="370"/>
      <c r="M15" s="370"/>
      <c r="N15" s="370"/>
      <c r="O15" s="370"/>
      <c r="P15" s="370"/>
    </row>
    <row r="16" spans="1:16" ht="15" x14ac:dyDescent="0.25">
      <c r="A16" s="371" t="s">
        <v>304</v>
      </c>
      <c r="B16" s="370" t="s">
        <v>305</v>
      </c>
      <c r="C16" s="370" t="s">
        <v>294</v>
      </c>
      <c r="D16" s="370" t="s">
        <v>238</v>
      </c>
      <c r="E16" s="370" t="s">
        <v>195</v>
      </c>
      <c r="F16" s="370" t="s">
        <v>195</v>
      </c>
      <c r="G16" s="371" t="s">
        <v>295</v>
      </c>
      <c r="H16" s="370" t="s">
        <v>192</v>
      </c>
      <c r="I16" s="371" t="s">
        <v>193</v>
      </c>
      <c r="J16" s="371" t="s">
        <v>193</v>
      </c>
      <c r="K16" s="366">
        <v>4483.3200000000006</v>
      </c>
      <c r="L16" s="370"/>
      <c r="M16" s="370"/>
      <c r="N16" s="370"/>
      <c r="O16" s="370"/>
      <c r="P16" s="370"/>
    </row>
    <row r="17" spans="1:16" ht="15" x14ac:dyDescent="0.25">
      <c r="A17" s="371" t="s">
        <v>306</v>
      </c>
      <c r="B17" s="370" t="s">
        <v>307</v>
      </c>
      <c r="C17" s="370" t="s">
        <v>294</v>
      </c>
      <c r="D17" s="370" t="s">
        <v>238</v>
      </c>
      <c r="E17" s="370" t="s">
        <v>195</v>
      </c>
      <c r="F17" s="370" t="s">
        <v>195</v>
      </c>
      <c r="G17" s="371" t="s">
        <v>295</v>
      </c>
      <c r="H17" s="370" t="s">
        <v>192</v>
      </c>
      <c r="I17" s="371" t="s">
        <v>193</v>
      </c>
      <c r="J17" s="371" t="s">
        <v>193</v>
      </c>
      <c r="K17" s="366">
        <v>136.41</v>
      </c>
      <c r="L17" s="370"/>
      <c r="M17" s="370"/>
      <c r="N17" s="370"/>
      <c r="O17" s="370"/>
      <c r="P17" s="370"/>
    </row>
    <row r="18" spans="1:16" ht="15" x14ac:dyDescent="0.25">
      <c r="A18" s="371" t="s">
        <v>308</v>
      </c>
      <c r="B18" s="370" t="s">
        <v>309</v>
      </c>
      <c r="C18" s="370" t="s">
        <v>294</v>
      </c>
      <c r="D18" s="370" t="s">
        <v>238</v>
      </c>
      <c r="E18" s="370" t="s">
        <v>195</v>
      </c>
      <c r="F18" s="370" t="s">
        <v>195</v>
      </c>
      <c r="G18" s="371" t="s">
        <v>295</v>
      </c>
      <c r="H18" s="370" t="s">
        <v>192</v>
      </c>
      <c r="I18" s="371" t="s">
        <v>193</v>
      </c>
      <c r="J18" s="371" t="s">
        <v>193</v>
      </c>
      <c r="K18" s="366">
        <v>482.74000000000007</v>
      </c>
      <c r="L18" s="370"/>
      <c r="M18" s="370"/>
      <c r="N18" s="374"/>
      <c r="O18" s="370"/>
      <c r="P18" s="370"/>
    </row>
    <row r="19" spans="1:16" ht="15" x14ac:dyDescent="0.25">
      <c r="A19" s="371" t="s">
        <v>310</v>
      </c>
      <c r="B19" s="371" t="s">
        <v>311</v>
      </c>
      <c r="C19" s="370" t="s">
        <v>294</v>
      </c>
      <c r="D19" s="370" t="s">
        <v>238</v>
      </c>
      <c r="E19" s="370" t="s">
        <v>195</v>
      </c>
      <c r="F19" s="370" t="s">
        <v>195</v>
      </c>
      <c r="G19" s="371" t="s">
        <v>295</v>
      </c>
      <c r="H19" s="370" t="s">
        <v>192</v>
      </c>
      <c r="I19" s="371" t="s">
        <v>193</v>
      </c>
      <c r="J19" s="371" t="s">
        <v>193</v>
      </c>
      <c r="K19" s="366">
        <v>61.45</v>
      </c>
      <c r="L19" s="370"/>
      <c r="M19" s="370"/>
      <c r="N19" s="370"/>
      <c r="O19" s="370"/>
      <c r="P19" s="370"/>
    </row>
    <row r="20" spans="1:16" ht="15" x14ac:dyDescent="0.25">
      <c r="A20" s="371" t="s">
        <v>312</v>
      </c>
      <c r="B20" s="371" t="s">
        <v>313</v>
      </c>
      <c r="C20" s="370" t="s">
        <v>294</v>
      </c>
      <c r="D20" s="370" t="s">
        <v>238</v>
      </c>
      <c r="E20" s="370" t="s">
        <v>195</v>
      </c>
      <c r="F20" s="370" t="s">
        <v>195</v>
      </c>
      <c r="G20" s="371" t="s">
        <v>295</v>
      </c>
      <c r="H20" s="370" t="s">
        <v>192</v>
      </c>
      <c r="I20" s="371" t="s">
        <v>193</v>
      </c>
      <c r="J20" s="371" t="s">
        <v>193</v>
      </c>
      <c r="K20" s="366">
        <v>18355.300000000003</v>
      </c>
      <c r="L20" s="370"/>
      <c r="M20" s="370"/>
      <c r="N20" s="374"/>
      <c r="O20" s="370"/>
      <c r="P20" s="370"/>
    </row>
    <row r="21" spans="1:16" ht="15" x14ac:dyDescent="0.25">
      <c r="A21" s="371" t="s">
        <v>314</v>
      </c>
      <c r="B21" s="370" t="s">
        <v>315</v>
      </c>
      <c r="C21" s="370" t="s">
        <v>294</v>
      </c>
      <c r="D21" s="370" t="s">
        <v>238</v>
      </c>
      <c r="E21" s="370" t="s">
        <v>195</v>
      </c>
      <c r="F21" s="370" t="s">
        <v>195</v>
      </c>
      <c r="G21" s="371" t="s">
        <v>295</v>
      </c>
      <c r="H21" s="370" t="s">
        <v>192</v>
      </c>
      <c r="I21" s="371" t="s">
        <v>193</v>
      </c>
      <c r="J21" s="371" t="s">
        <v>193</v>
      </c>
      <c r="K21" s="366">
        <v>11531.9</v>
      </c>
      <c r="L21" s="370"/>
      <c r="M21" s="370"/>
      <c r="N21" s="370"/>
      <c r="O21" s="370"/>
      <c r="P21" s="370"/>
    </row>
    <row r="22" spans="1:16" ht="15" x14ac:dyDescent="0.25">
      <c r="A22" s="371" t="s">
        <v>316</v>
      </c>
      <c r="B22" s="370" t="s">
        <v>317</v>
      </c>
      <c r="C22" s="370" t="s">
        <v>294</v>
      </c>
      <c r="D22" s="370" t="s">
        <v>238</v>
      </c>
      <c r="E22" s="370" t="s">
        <v>195</v>
      </c>
      <c r="F22" s="370" t="s">
        <v>195</v>
      </c>
      <c r="G22" s="371" t="s">
        <v>295</v>
      </c>
      <c r="H22" s="370" t="s">
        <v>192</v>
      </c>
      <c r="I22" s="371" t="s">
        <v>193</v>
      </c>
      <c r="J22" s="371" t="s">
        <v>193</v>
      </c>
      <c r="K22" s="366">
        <v>-14.370000000000005</v>
      </c>
      <c r="L22" s="370"/>
      <c r="M22" s="370"/>
      <c r="N22" s="370"/>
      <c r="O22" s="370"/>
      <c r="P22" s="370"/>
    </row>
    <row r="23" spans="1:16" ht="15" x14ac:dyDescent="0.25">
      <c r="A23" s="371" t="s">
        <v>318</v>
      </c>
      <c r="B23" s="370" t="s">
        <v>319</v>
      </c>
      <c r="C23" s="370" t="s">
        <v>294</v>
      </c>
      <c r="D23" s="370" t="s">
        <v>238</v>
      </c>
      <c r="E23" s="370" t="s">
        <v>195</v>
      </c>
      <c r="F23" s="370" t="s">
        <v>195</v>
      </c>
      <c r="G23" s="371" t="s">
        <v>295</v>
      </c>
      <c r="H23" s="370" t="s">
        <v>192</v>
      </c>
      <c r="I23" s="371" t="s">
        <v>193</v>
      </c>
      <c r="J23" s="371" t="s">
        <v>193</v>
      </c>
      <c r="K23" s="366">
        <v>5453.2400000000007</v>
      </c>
      <c r="L23" s="370"/>
      <c r="M23" s="370"/>
      <c r="N23" s="370"/>
      <c r="O23" s="370"/>
      <c r="P23" s="370"/>
    </row>
    <row r="24" spans="1:16" ht="15" x14ac:dyDescent="0.25">
      <c r="A24" s="371" t="s">
        <v>320</v>
      </c>
      <c r="B24" s="370" t="s">
        <v>321</v>
      </c>
      <c r="C24" s="370" t="s">
        <v>294</v>
      </c>
      <c r="D24" s="370" t="s">
        <v>238</v>
      </c>
      <c r="E24" s="370" t="s">
        <v>195</v>
      </c>
      <c r="F24" s="370" t="s">
        <v>195</v>
      </c>
      <c r="G24" s="371" t="s">
        <v>295</v>
      </c>
      <c r="H24" s="370" t="s">
        <v>192</v>
      </c>
      <c r="I24" s="371" t="s">
        <v>193</v>
      </c>
      <c r="J24" s="371" t="s">
        <v>193</v>
      </c>
      <c r="K24" s="366">
        <v>43499.600000000006</v>
      </c>
      <c r="L24" s="370"/>
      <c r="M24" s="370"/>
      <c r="N24" s="370"/>
      <c r="O24" s="370"/>
      <c r="P24" s="370"/>
    </row>
    <row r="25" spans="1:16" ht="15" x14ac:dyDescent="0.25">
      <c r="A25" s="371" t="s">
        <v>322</v>
      </c>
      <c r="B25" s="370" t="s">
        <v>323</v>
      </c>
      <c r="C25" s="370" t="s">
        <v>294</v>
      </c>
      <c r="D25" s="370" t="s">
        <v>238</v>
      </c>
      <c r="E25" s="370" t="s">
        <v>195</v>
      </c>
      <c r="F25" s="370" t="s">
        <v>195</v>
      </c>
      <c r="G25" s="371" t="s">
        <v>295</v>
      </c>
      <c r="H25" s="370" t="s">
        <v>192</v>
      </c>
      <c r="I25" s="371" t="s">
        <v>193</v>
      </c>
      <c r="J25" s="371" t="s">
        <v>193</v>
      </c>
      <c r="K25" s="366">
        <v>632.04000000000008</v>
      </c>
      <c r="L25" s="370"/>
      <c r="M25" s="370"/>
      <c r="N25" s="370"/>
      <c r="O25" s="370"/>
      <c r="P25" s="370"/>
    </row>
    <row r="26" spans="1:16" ht="15" x14ac:dyDescent="0.25">
      <c r="A26" s="371" t="s">
        <v>324</v>
      </c>
      <c r="B26" s="370" t="s">
        <v>325</v>
      </c>
      <c r="C26" s="370" t="s">
        <v>294</v>
      </c>
      <c r="D26" s="370" t="s">
        <v>238</v>
      </c>
      <c r="E26" s="370" t="s">
        <v>195</v>
      </c>
      <c r="F26" s="370" t="s">
        <v>195</v>
      </c>
      <c r="G26" s="371" t="s">
        <v>295</v>
      </c>
      <c r="H26" s="370" t="s">
        <v>192</v>
      </c>
      <c r="I26" s="371" t="s">
        <v>193</v>
      </c>
      <c r="J26" s="371" t="s">
        <v>193</v>
      </c>
      <c r="K26" s="366">
        <v>-9.6899999999995998</v>
      </c>
      <c r="L26" s="370"/>
      <c r="M26" s="370"/>
      <c r="N26" s="370"/>
      <c r="O26" s="370"/>
      <c r="P26" s="370"/>
    </row>
    <row r="27" spans="1:16" ht="15" x14ac:dyDescent="0.25">
      <c r="A27" s="371" t="s">
        <v>326</v>
      </c>
      <c r="B27" s="370" t="s">
        <v>327</v>
      </c>
      <c r="C27" s="370" t="s">
        <v>294</v>
      </c>
      <c r="D27" s="370" t="s">
        <v>238</v>
      </c>
      <c r="E27" s="370" t="s">
        <v>195</v>
      </c>
      <c r="F27" s="370" t="s">
        <v>195</v>
      </c>
      <c r="G27" s="371" t="s">
        <v>295</v>
      </c>
      <c r="H27" s="370" t="s">
        <v>192</v>
      </c>
      <c r="I27" s="371" t="s">
        <v>193</v>
      </c>
      <c r="J27" s="371" t="s">
        <v>193</v>
      </c>
      <c r="K27" s="366">
        <v>39772.92</v>
      </c>
      <c r="L27" s="370"/>
      <c r="M27" s="370"/>
      <c r="N27" s="374">
        <f>SUM(K12:K31)</f>
        <v>160896.26</v>
      </c>
      <c r="O27" s="366">
        <f>SUM(K11:K37)</f>
        <v>1056330.07</v>
      </c>
      <c r="P27" s="370"/>
    </row>
    <row r="28" spans="1:16" ht="15" x14ac:dyDescent="0.25">
      <c r="A28" s="371" t="s">
        <v>328</v>
      </c>
      <c r="B28" s="370" t="s">
        <v>329</v>
      </c>
      <c r="C28" s="370" t="s">
        <v>294</v>
      </c>
      <c r="D28" s="370" t="s">
        <v>238</v>
      </c>
      <c r="E28" s="370" t="s">
        <v>195</v>
      </c>
      <c r="F28" s="370" t="s">
        <v>195</v>
      </c>
      <c r="G28" s="371" t="s">
        <v>295</v>
      </c>
      <c r="H28" s="370" t="s">
        <v>192</v>
      </c>
      <c r="I28" s="371" t="s">
        <v>193</v>
      </c>
      <c r="J28" s="371" t="s">
        <v>193</v>
      </c>
      <c r="K28" s="366">
        <v>1001.52</v>
      </c>
      <c r="L28" s="370"/>
      <c r="M28" s="370"/>
      <c r="N28" s="370"/>
      <c r="O28" s="370"/>
      <c r="P28" s="370"/>
    </row>
    <row r="29" spans="1:16" ht="15" x14ac:dyDescent="0.25">
      <c r="A29" s="371" t="s">
        <v>330</v>
      </c>
      <c r="B29" s="370" t="s">
        <v>331</v>
      </c>
      <c r="C29" s="370" t="s">
        <v>294</v>
      </c>
      <c r="D29" s="370" t="s">
        <v>238</v>
      </c>
      <c r="E29" s="370" t="s">
        <v>195</v>
      </c>
      <c r="F29" s="370" t="s">
        <v>195</v>
      </c>
      <c r="G29" s="371" t="s">
        <v>295</v>
      </c>
      <c r="H29" s="370" t="s">
        <v>192</v>
      </c>
      <c r="I29" s="371" t="s">
        <v>193</v>
      </c>
      <c r="J29" s="371" t="s">
        <v>193</v>
      </c>
      <c r="K29" s="366">
        <v>21.599999999999998</v>
      </c>
      <c r="L29" s="370"/>
      <c r="M29" s="370"/>
      <c r="N29" s="370"/>
      <c r="O29" s="370"/>
      <c r="P29" s="370"/>
    </row>
    <row r="30" spans="1:16" ht="15" x14ac:dyDescent="0.25">
      <c r="A30" s="371" t="s">
        <v>332</v>
      </c>
      <c r="B30" s="370" t="s">
        <v>333</v>
      </c>
      <c r="C30" s="370" t="s">
        <v>294</v>
      </c>
      <c r="D30" s="370" t="s">
        <v>238</v>
      </c>
      <c r="E30" s="370" t="s">
        <v>195</v>
      </c>
      <c r="F30" s="370" t="s">
        <v>195</v>
      </c>
      <c r="G30" s="371" t="s">
        <v>295</v>
      </c>
      <c r="H30" s="370" t="s">
        <v>192</v>
      </c>
      <c r="I30" s="371" t="s">
        <v>193</v>
      </c>
      <c r="J30" s="371" t="s">
        <v>193</v>
      </c>
      <c r="K30" s="366">
        <v>10.969999999999999</v>
      </c>
      <c r="L30" s="370"/>
      <c r="M30" s="370"/>
      <c r="N30" s="370">
        <f>0.072</f>
        <v>7.1999999999999995E-2</v>
      </c>
      <c r="O30" s="370">
        <f>0.072</f>
        <v>7.1999999999999995E-2</v>
      </c>
      <c r="P30" s="370"/>
    </row>
    <row r="31" spans="1:16" ht="15" x14ac:dyDescent="0.25">
      <c r="A31" s="371" t="s">
        <v>334</v>
      </c>
      <c r="B31" s="370" t="s">
        <v>335</v>
      </c>
      <c r="C31" s="370" t="s">
        <v>294</v>
      </c>
      <c r="D31" s="370" t="s">
        <v>238</v>
      </c>
      <c r="E31" s="370" t="s">
        <v>195</v>
      </c>
      <c r="F31" s="370" t="s">
        <v>195</v>
      </c>
      <c r="G31" s="371" t="s">
        <v>295</v>
      </c>
      <c r="H31" s="370" t="s">
        <v>192</v>
      </c>
      <c r="I31" s="371" t="s">
        <v>193</v>
      </c>
      <c r="J31" s="371" t="s">
        <v>193</v>
      </c>
      <c r="K31" s="366">
        <v>34955.08</v>
      </c>
      <c r="L31" s="370"/>
      <c r="M31" s="370"/>
      <c r="N31" s="370"/>
      <c r="O31" s="370"/>
      <c r="P31" s="370"/>
    </row>
    <row r="32" spans="1:16" ht="15" x14ac:dyDescent="0.25">
      <c r="A32" s="371" t="s">
        <v>336</v>
      </c>
      <c r="B32" s="370" t="s">
        <v>337</v>
      </c>
      <c r="C32" s="370" t="s">
        <v>294</v>
      </c>
      <c r="D32" s="370" t="s">
        <v>238</v>
      </c>
      <c r="E32" s="370" t="s">
        <v>195</v>
      </c>
      <c r="F32" s="370" t="s">
        <v>195</v>
      </c>
      <c r="G32" s="371" t="s">
        <v>295</v>
      </c>
      <c r="H32" s="370" t="s">
        <v>192</v>
      </c>
      <c r="I32" s="371" t="s">
        <v>193</v>
      </c>
      <c r="J32" s="371" t="s">
        <v>193</v>
      </c>
      <c r="K32" s="366">
        <v>222561.37</v>
      </c>
      <c r="L32" s="370"/>
      <c r="M32" s="370"/>
      <c r="N32" s="374">
        <f>N27*N30</f>
        <v>11584.530720000001</v>
      </c>
      <c r="O32" s="374">
        <f>O27*O30</f>
        <v>76055.765039999998</v>
      </c>
      <c r="P32" s="370"/>
    </row>
    <row r="33" spans="1:16" ht="15" x14ac:dyDescent="0.25">
      <c r="A33" s="371" t="s">
        <v>338</v>
      </c>
      <c r="B33" s="370" t="s">
        <v>339</v>
      </c>
      <c r="C33" s="370" t="s">
        <v>294</v>
      </c>
      <c r="D33" s="370" t="s">
        <v>238</v>
      </c>
      <c r="E33" s="370" t="s">
        <v>195</v>
      </c>
      <c r="F33" s="370" t="s">
        <v>195</v>
      </c>
      <c r="G33" s="371" t="s">
        <v>295</v>
      </c>
      <c r="H33" s="370" t="s">
        <v>192</v>
      </c>
      <c r="I33" s="371" t="s">
        <v>193</v>
      </c>
      <c r="J33" s="371" t="s">
        <v>193</v>
      </c>
      <c r="K33" s="366">
        <v>4462.34</v>
      </c>
      <c r="L33" s="370"/>
      <c r="M33" s="370"/>
      <c r="N33" s="370"/>
      <c r="O33" s="370"/>
      <c r="P33" s="370"/>
    </row>
    <row r="34" spans="1:16" ht="15" x14ac:dyDescent="0.25">
      <c r="A34" s="371" t="s">
        <v>340</v>
      </c>
      <c r="B34" s="370" t="s">
        <v>341</v>
      </c>
      <c r="C34" s="370" t="s">
        <v>294</v>
      </c>
      <c r="D34" s="370" t="s">
        <v>238</v>
      </c>
      <c r="E34" s="370" t="s">
        <v>195</v>
      </c>
      <c r="F34" s="370" t="s">
        <v>195</v>
      </c>
      <c r="G34" s="371" t="s">
        <v>295</v>
      </c>
      <c r="H34" s="370" t="s">
        <v>192</v>
      </c>
      <c r="I34" s="371" t="s">
        <v>193</v>
      </c>
      <c r="J34" s="371" t="s">
        <v>193</v>
      </c>
      <c r="K34" s="366">
        <v>1738.1200000000017</v>
      </c>
      <c r="L34" s="370"/>
      <c r="M34" s="370"/>
      <c r="N34" s="370"/>
      <c r="O34" s="370"/>
      <c r="P34" s="370"/>
    </row>
    <row r="35" spans="1:16" ht="15" x14ac:dyDescent="0.25">
      <c r="A35" s="371" t="s">
        <v>342</v>
      </c>
      <c r="B35" s="370" t="s">
        <v>343</v>
      </c>
      <c r="C35" s="370" t="s">
        <v>294</v>
      </c>
      <c r="D35" s="370" t="s">
        <v>238</v>
      </c>
      <c r="E35" s="370" t="s">
        <v>195</v>
      </c>
      <c r="F35" s="370" t="s">
        <v>195</v>
      </c>
      <c r="G35" s="371" t="s">
        <v>295</v>
      </c>
      <c r="H35" s="370" t="s">
        <v>192</v>
      </c>
      <c r="I35" s="371" t="s">
        <v>193</v>
      </c>
      <c r="J35" s="371" t="s">
        <v>193</v>
      </c>
      <c r="K35" s="366">
        <v>65913.169999999984</v>
      </c>
      <c r="L35" s="370"/>
      <c r="M35" s="370"/>
      <c r="N35" s="370"/>
      <c r="O35" s="370"/>
      <c r="P35" s="370"/>
    </row>
    <row r="36" spans="1:16" ht="15" x14ac:dyDescent="0.25">
      <c r="A36" s="371" t="s">
        <v>344</v>
      </c>
      <c r="B36" s="370" t="s">
        <v>345</v>
      </c>
      <c r="C36" s="370" t="s">
        <v>294</v>
      </c>
      <c r="D36" s="370" t="s">
        <v>238</v>
      </c>
      <c r="E36" s="370" t="s">
        <v>195</v>
      </c>
      <c r="F36" s="370" t="s">
        <v>195</v>
      </c>
      <c r="G36" s="371" t="s">
        <v>295</v>
      </c>
      <c r="H36" s="370" t="s">
        <v>192</v>
      </c>
      <c r="I36" s="371" t="s">
        <v>193</v>
      </c>
      <c r="J36" s="371" t="s">
        <v>193</v>
      </c>
      <c r="K36" s="366">
        <v>-3.71</v>
      </c>
      <c r="L36" s="370"/>
      <c r="M36" s="370"/>
      <c r="N36" s="370"/>
      <c r="O36" s="370"/>
      <c r="P36" s="370"/>
    </row>
    <row r="37" spans="1:16" ht="15" x14ac:dyDescent="0.25">
      <c r="A37" s="371" t="s">
        <v>346</v>
      </c>
      <c r="B37" s="370" t="s">
        <v>347</v>
      </c>
      <c r="C37" s="370" t="s">
        <v>294</v>
      </c>
      <c r="D37" s="370" t="s">
        <v>238</v>
      </c>
      <c r="E37" s="370" t="s">
        <v>195</v>
      </c>
      <c r="F37" s="370" t="s">
        <v>195</v>
      </c>
      <c r="G37" s="371" t="s">
        <v>295</v>
      </c>
      <c r="H37" s="370" t="s">
        <v>192</v>
      </c>
      <c r="I37" s="371" t="s">
        <v>193</v>
      </c>
      <c r="J37" s="371" t="s">
        <v>193</v>
      </c>
      <c r="K37" s="366">
        <v>3558.84</v>
      </c>
      <c r="L37" s="370"/>
      <c r="M37" s="370"/>
      <c r="N37" s="370"/>
      <c r="O37" s="370"/>
      <c r="P37" s="370"/>
    </row>
    <row r="38" spans="1:16" ht="15" x14ac:dyDescent="0.25">
      <c r="A38" s="371" t="s">
        <v>348</v>
      </c>
      <c r="B38" s="370" t="s">
        <v>349</v>
      </c>
      <c r="C38" s="370" t="s">
        <v>294</v>
      </c>
      <c r="D38" s="370" t="s">
        <v>238</v>
      </c>
      <c r="E38" s="370" t="s">
        <v>195</v>
      </c>
      <c r="F38" s="370" t="s">
        <v>195</v>
      </c>
      <c r="G38" s="371" t="s">
        <v>295</v>
      </c>
      <c r="H38" s="370" t="s">
        <v>192</v>
      </c>
      <c r="I38" s="371" t="s">
        <v>193</v>
      </c>
      <c r="J38" s="371" t="s">
        <v>193</v>
      </c>
      <c r="K38" s="366">
        <v>0.54</v>
      </c>
      <c r="L38" s="370"/>
      <c r="M38" s="370"/>
      <c r="N38" s="370"/>
      <c r="O38" s="370"/>
      <c r="P38" s="370"/>
    </row>
    <row r="39" spans="1:16" ht="15" x14ac:dyDescent="0.25">
      <c r="A39" s="371" t="s">
        <v>350</v>
      </c>
      <c r="B39" s="370" t="s">
        <v>351</v>
      </c>
      <c r="C39" s="370" t="s">
        <v>294</v>
      </c>
      <c r="D39" s="370" t="s">
        <v>238</v>
      </c>
      <c r="E39" s="370" t="s">
        <v>195</v>
      </c>
      <c r="F39" s="370" t="s">
        <v>195</v>
      </c>
      <c r="G39" s="371" t="s">
        <v>295</v>
      </c>
      <c r="H39" s="370" t="s">
        <v>192</v>
      </c>
      <c r="I39" s="371" t="s">
        <v>193</v>
      </c>
      <c r="J39" s="371" t="s">
        <v>193</v>
      </c>
      <c r="K39" s="366">
        <v>0.11</v>
      </c>
      <c r="L39" s="370"/>
      <c r="M39" s="370"/>
      <c r="N39" s="370"/>
      <c r="O39" s="370"/>
      <c r="P39" s="370"/>
    </row>
    <row r="40" spans="1:16" ht="15" x14ac:dyDescent="0.25">
      <c r="A40" s="371" t="s">
        <v>352</v>
      </c>
      <c r="B40" s="370" t="s">
        <v>353</v>
      </c>
      <c r="C40" s="370" t="s">
        <v>294</v>
      </c>
      <c r="D40" s="370" t="s">
        <v>238</v>
      </c>
      <c r="E40" s="370" t="s">
        <v>195</v>
      </c>
      <c r="F40" s="370" t="s">
        <v>195</v>
      </c>
      <c r="G40" s="371" t="s">
        <v>295</v>
      </c>
      <c r="H40" s="370" t="s">
        <v>192</v>
      </c>
      <c r="I40" s="371" t="s">
        <v>193</v>
      </c>
      <c r="J40" s="371" t="s">
        <v>193</v>
      </c>
      <c r="K40" s="366">
        <v>1476.8500000000004</v>
      </c>
      <c r="L40" s="370"/>
      <c r="M40" s="370"/>
      <c r="N40" s="370"/>
      <c r="O40" s="370"/>
      <c r="P40" s="370"/>
    </row>
    <row r="41" spans="1:16" ht="15" x14ac:dyDescent="0.25">
      <c r="A41" s="371" t="s">
        <v>354</v>
      </c>
      <c r="B41" s="370" t="s">
        <v>355</v>
      </c>
      <c r="C41" s="370" t="s">
        <v>294</v>
      </c>
      <c r="D41" s="370" t="s">
        <v>238</v>
      </c>
      <c r="E41" s="370" t="s">
        <v>195</v>
      </c>
      <c r="F41" s="370" t="s">
        <v>195</v>
      </c>
      <c r="G41" s="371" t="s">
        <v>295</v>
      </c>
      <c r="H41" s="370" t="s">
        <v>192</v>
      </c>
      <c r="I41" s="371" t="s">
        <v>193</v>
      </c>
      <c r="J41" s="371" t="s">
        <v>193</v>
      </c>
      <c r="K41" s="366">
        <v>97.810000000000016</v>
      </c>
      <c r="L41" s="370"/>
      <c r="M41" s="370"/>
      <c r="N41" s="370"/>
      <c r="O41" s="370"/>
      <c r="P41" s="370"/>
    </row>
    <row r="42" spans="1:16" ht="15" x14ac:dyDescent="0.25">
      <c r="A42" s="371" t="s">
        <v>356</v>
      </c>
      <c r="B42" s="370" t="s">
        <v>357</v>
      </c>
      <c r="C42" s="370" t="s">
        <v>294</v>
      </c>
      <c r="D42" s="370" t="s">
        <v>238</v>
      </c>
      <c r="E42" s="370" t="s">
        <v>195</v>
      </c>
      <c r="F42" s="370" t="s">
        <v>195</v>
      </c>
      <c r="G42" s="371" t="s">
        <v>295</v>
      </c>
      <c r="H42" s="370" t="s">
        <v>192</v>
      </c>
      <c r="I42" s="371" t="s">
        <v>193</v>
      </c>
      <c r="J42" s="371" t="s">
        <v>193</v>
      </c>
      <c r="K42" s="366">
        <v>15367.73</v>
      </c>
      <c r="L42" s="370"/>
      <c r="M42" s="370"/>
      <c r="N42" s="370"/>
      <c r="O42" s="370"/>
      <c r="P42" s="370"/>
    </row>
    <row r="43" spans="1:16" ht="15" x14ac:dyDescent="0.25">
      <c r="A43" s="371" t="s">
        <v>358</v>
      </c>
      <c r="B43" s="370" t="s">
        <v>359</v>
      </c>
      <c r="C43" s="370" t="s">
        <v>294</v>
      </c>
      <c r="D43" s="370" t="s">
        <v>238</v>
      </c>
      <c r="E43" s="370" t="s">
        <v>195</v>
      </c>
      <c r="F43" s="370" t="s">
        <v>195</v>
      </c>
      <c r="G43" s="371" t="s">
        <v>295</v>
      </c>
      <c r="H43" s="370" t="s">
        <v>192</v>
      </c>
      <c r="I43" s="371" t="s">
        <v>193</v>
      </c>
      <c r="J43" s="371" t="s">
        <v>193</v>
      </c>
      <c r="K43" s="366">
        <v>1420.0099999999995</v>
      </c>
      <c r="L43" s="370"/>
      <c r="M43" s="370"/>
      <c r="N43" s="370"/>
      <c r="O43" s="370"/>
      <c r="P43" s="370"/>
    </row>
    <row r="44" spans="1:16" ht="15" x14ac:dyDescent="0.25">
      <c r="A44" s="371" t="s">
        <v>360</v>
      </c>
      <c r="B44" s="370" t="s">
        <v>361</v>
      </c>
      <c r="C44" s="370" t="s">
        <v>294</v>
      </c>
      <c r="D44" s="370" t="s">
        <v>238</v>
      </c>
      <c r="E44" s="370" t="s">
        <v>195</v>
      </c>
      <c r="F44" s="370" t="s">
        <v>195</v>
      </c>
      <c r="G44" s="371" t="s">
        <v>295</v>
      </c>
      <c r="H44" s="370" t="s">
        <v>192</v>
      </c>
      <c r="I44" s="371" t="s">
        <v>193</v>
      </c>
      <c r="J44" s="371" t="s">
        <v>193</v>
      </c>
      <c r="K44" s="366">
        <v>5895.37</v>
      </c>
      <c r="L44" s="370"/>
      <c r="M44" s="370"/>
      <c r="N44" s="370"/>
      <c r="O44" s="370"/>
      <c r="P44" s="370"/>
    </row>
    <row r="45" spans="1:16" ht="15" x14ac:dyDescent="0.25">
      <c r="A45" s="371" t="s">
        <v>362</v>
      </c>
      <c r="B45" s="370" t="s">
        <v>363</v>
      </c>
      <c r="C45" s="370" t="s">
        <v>294</v>
      </c>
      <c r="D45" s="370" t="s">
        <v>238</v>
      </c>
      <c r="E45" s="370" t="s">
        <v>195</v>
      </c>
      <c r="F45" s="370" t="s">
        <v>195</v>
      </c>
      <c r="G45" s="371" t="s">
        <v>295</v>
      </c>
      <c r="H45" s="370" t="s">
        <v>192</v>
      </c>
      <c r="I45" s="371" t="s">
        <v>193</v>
      </c>
      <c r="J45" s="371" t="s">
        <v>193</v>
      </c>
      <c r="K45" s="366">
        <v>-6.14</v>
      </c>
      <c r="L45" s="370"/>
      <c r="M45" s="370"/>
      <c r="N45" s="370"/>
      <c r="O45" s="370"/>
      <c r="P45" s="370"/>
    </row>
    <row r="46" spans="1:16" ht="15" x14ac:dyDescent="0.25">
      <c r="A46" s="371" t="s">
        <v>364</v>
      </c>
      <c r="B46" s="370" t="s">
        <v>365</v>
      </c>
      <c r="C46" s="370" t="s">
        <v>294</v>
      </c>
      <c r="D46" s="370" t="s">
        <v>238</v>
      </c>
      <c r="E46" s="370" t="s">
        <v>195</v>
      </c>
      <c r="F46" s="370" t="s">
        <v>195</v>
      </c>
      <c r="G46" s="371" t="s">
        <v>295</v>
      </c>
      <c r="H46" s="370" t="s">
        <v>192</v>
      </c>
      <c r="I46" s="371" t="s">
        <v>193</v>
      </c>
      <c r="J46" s="371" t="s">
        <v>193</v>
      </c>
      <c r="K46" s="366">
        <v>5203.8599999999997</v>
      </c>
      <c r="L46" s="370"/>
      <c r="M46" s="370"/>
      <c r="N46" s="370"/>
      <c r="O46" s="370"/>
      <c r="P46" s="370"/>
    </row>
    <row r="47" spans="1:16" ht="15" x14ac:dyDescent="0.25">
      <c r="A47" s="371" t="s">
        <v>366</v>
      </c>
      <c r="B47" s="370" t="s">
        <v>367</v>
      </c>
      <c r="C47" s="370" t="s">
        <v>294</v>
      </c>
      <c r="D47" s="370" t="s">
        <v>238</v>
      </c>
      <c r="E47" s="370" t="s">
        <v>195</v>
      </c>
      <c r="F47" s="370" t="s">
        <v>195</v>
      </c>
      <c r="G47" s="371" t="s">
        <v>295</v>
      </c>
      <c r="H47" s="370" t="s">
        <v>192</v>
      </c>
      <c r="I47" s="371" t="s">
        <v>193</v>
      </c>
      <c r="J47" s="371" t="s">
        <v>193</v>
      </c>
      <c r="K47" s="366">
        <v>8024.6799999999994</v>
      </c>
      <c r="L47" s="370"/>
      <c r="M47" s="370"/>
      <c r="N47" s="370"/>
      <c r="O47" s="370"/>
      <c r="P47" s="370"/>
    </row>
    <row r="48" spans="1:16" ht="15" x14ac:dyDescent="0.25">
      <c r="A48" s="371" t="s">
        <v>368</v>
      </c>
      <c r="B48" s="370" t="s">
        <v>369</v>
      </c>
      <c r="C48" s="370" t="s">
        <v>294</v>
      </c>
      <c r="D48" s="370" t="s">
        <v>238</v>
      </c>
      <c r="E48" s="370" t="s">
        <v>195</v>
      </c>
      <c r="F48" s="370" t="s">
        <v>195</v>
      </c>
      <c r="G48" s="371" t="s">
        <v>295</v>
      </c>
      <c r="H48" s="370" t="s">
        <v>192</v>
      </c>
      <c r="I48" s="371" t="s">
        <v>193</v>
      </c>
      <c r="J48" s="371" t="s">
        <v>193</v>
      </c>
      <c r="K48" s="366">
        <v>6901.3999999999987</v>
      </c>
      <c r="L48" s="370"/>
      <c r="M48" s="370"/>
      <c r="N48" s="370"/>
      <c r="O48" s="370"/>
      <c r="P48" s="370"/>
    </row>
    <row r="49" spans="1:16" ht="15" x14ac:dyDescent="0.25">
      <c r="A49" s="371" t="s">
        <v>370</v>
      </c>
      <c r="B49" s="370" t="s">
        <v>371</v>
      </c>
      <c r="C49" s="370" t="s">
        <v>294</v>
      </c>
      <c r="D49" s="370" t="s">
        <v>238</v>
      </c>
      <c r="E49" s="370" t="s">
        <v>195</v>
      </c>
      <c r="F49" s="370" t="s">
        <v>195</v>
      </c>
      <c r="G49" s="371" t="s">
        <v>295</v>
      </c>
      <c r="H49" s="370" t="s">
        <v>192</v>
      </c>
      <c r="I49" s="371" t="s">
        <v>193</v>
      </c>
      <c r="J49" s="371" t="s">
        <v>193</v>
      </c>
      <c r="K49" s="366">
        <v>-68.41</v>
      </c>
      <c r="L49" s="370"/>
      <c r="M49" s="370"/>
      <c r="N49" s="370"/>
      <c r="O49" s="370"/>
      <c r="P49" s="370"/>
    </row>
    <row r="50" spans="1:16" ht="15" x14ac:dyDescent="0.25">
      <c r="A50" s="371" t="s">
        <v>372</v>
      </c>
      <c r="B50" s="370" t="s">
        <v>373</v>
      </c>
      <c r="C50" s="370" t="s">
        <v>294</v>
      </c>
      <c r="D50" s="370" t="s">
        <v>238</v>
      </c>
      <c r="E50" s="370" t="s">
        <v>195</v>
      </c>
      <c r="F50" s="370" t="s">
        <v>195</v>
      </c>
      <c r="G50" s="371" t="s">
        <v>295</v>
      </c>
      <c r="H50" s="370" t="s">
        <v>192</v>
      </c>
      <c r="I50" s="371" t="s">
        <v>193</v>
      </c>
      <c r="J50" s="371" t="s">
        <v>193</v>
      </c>
      <c r="K50" s="366">
        <v>856.55</v>
      </c>
      <c r="L50" s="370"/>
      <c r="M50" s="370"/>
      <c r="N50" s="370"/>
      <c r="O50" s="370"/>
      <c r="P50" s="370"/>
    </row>
    <row r="51" spans="1:16" ht="15" x14ac:dyDescent="0.25">
      <c r="A51" s="371" t="s">
        <v>374</v>
      </c>
      <c r="B51" s="370" t="s">
        <v>375</v>
      </c>
      <c r="C51" s="370" t="s">
        <v>294</v>
      </c>
      <c r="D51" s="370" t="s">
        <v>238</v>
      </c>
      <c r="E51" s="370" t="s">
        <v>195</v>
      </c>
      <c r="F51" s="370" t="s">
        <v>195</v>
      </c>
      <c r="G51" s="371" t="s">
        <v>295</v>
      </c>
      <c r="H51" s="370" t="s">
        <v>192</v>
      </c>
      <c r="I51" s="371" t="s">
        <v>193</v>
      </c>
      <c r="J51" s="371" t="s">
        <v>193</v>
      </c>
      <c r="K51" s="366">
        <v>157.87999999999997</v>
      </c>
      <c r="L51" s="370"/>
      <c r="M51" s="370"/>
      <c r="N51" s="370"/>
      <c r="O51" s="370"/>
      <c r="P51" s="370"/>
    </row>
    <row r="52" spans="1:16" ht="15" x14ac:dyDescent="0.25">
      <c r="A52" s="371" t="s">
        <v>376</v>
      </c>
      <c r="B52" s="370" t="s">
        <v>377</v>
      </c>
      <c r="C52" s="370" t="s">
        <v>294</v>
      </c>
      <c r="D52" s="370" t="s">
        <v>238</v>
      </c>
      <c r="E52" s="370" t="s">
        <v>195</v>
      </c>
      <c r="F52" s="370" t="s">
        <v>195</v>
      </c>
      <c r="G52" s="371" t="s">
        <v>295</v>
      </c>
      <c r="H52" s="370" t="s">
        <v>192</v>
      </c>
      <c r="I52" s="371" t="s">
        <v>193</v>
      </c>
      <c r="J52" s="371" t="s">
        <v>193</v>
      </c>
      <c r="K52" s="366">
        <v>182.32999999999996</v>
      </c>
      <c r="L52" s="370"/>
      <c r="M52" s="370"/>
      <c r="N52" s="370"/>
      <c r="O52" s="370"/>
      <c r="P52" s="370"/>
    </row>
    <row r="53" spans="1:16" ht="15" x14ac:dyDescent="0.25">
      <c r="A53" s="371" t="s">
        <v>378</v>
      </c>
      <c r="B53" s="370" t="s">
        <v>379</v>
      </c>
      <c r="C53" s="370" t="s">
        <v>294</v>
      </c>
      <c r="D53" s="370" t="s">
        <v>238</v>
      </c>
      <c r="E53" s="370" t="s">
        <v>195</v>
      </c>
      <c r="F53" s="370" t="s">
        <v>195</v>
      </c>
      <c r="G53" s="371" t="s">
        <v>295</v>
      </c>
      <c r="H53" s="370" t="s">
        <v>192</v>
      </c>
      <c r="I53" s="371" t="s">
        <v>193</v>
      </c>
      <c r="J53" s="371" t="s">
        <v>193</v>
      </c>
      <c r="K53" s="366">
        <v>205.66</v>
      </c>
      <c r="L53" s="370"/>
      <c r="M53" s="370"/>
      <c r="N53" s="370"/>
      <c r="O53" s="370"/>
      <c r="P53" s="370"/>
    </row>
    <row r="54" spans="1:16" ht="15" x14ac:dyDescent="0.25">
      <c r="A54" s="371" t="s">
        <v>380</v>
      </c>
      <c r="B54" s="370" t="s">
        <v>381</v>
      </c>
      <c r="C54" s="370" t="s">
        <v>294</v>
      </c>
      <c r="D54" s="370" t="s">
        <v>238</v>
      </c>
      <c r="E54" s="370" t="s">
        <v>195</v>
      </c>
      <c r="F54" s="370" t="s">
        <v>195</v>
      </c>
      <c r="G54" s="371" t="s">
        <v>295</v>
      </c>
      <c r="H54" s="370" t="s">
        <v>192</v>
      </c>
      <c r="I54" s="371" t="s">
        <v>193</v>
      </c>
      <c r="J54" s="371" t="s">
        <v>193</v>
      </c>
      <c r="K54" s="366">
        <v>1702.0499999999997</v>
      </c>
      <c r="L54" s="370"/>
      <c r="M54" s="370"/>
      <c r="N54" s="370"/>
      <c r="O54" s="370"/>
      <c r="P54" s="370"/>
    </row>
    <row r="55" spans="1:16" ht="15" x14ac:dyDescent="0.25">
      <c r="A55" s="371" t="s">
        <v>382</v>
      </c>
      <c r="B55" s="370" t="s">
        <v>383</v>
      </c>
      <c r="C55" s="370" t="s">
        <v>294</v>
      </c>
      <c r="D55" s="370" t="s">
        <v>238</v>
      </c>
      <c r="E55" s="370" t="s">
        <v>195</v>
      </c>
      <c r="F55" s="370" t="s">
        <v>195</v>
      </c>
      <c r="G55" s="371" t="s">
        <v>295</v>
      </c>
      <c r="H55" s="370" t="s">
        <v>192</v>
      </c>
      <c r="I55" s="371" t="s">
        <v>193</v>
      </c>
      <c r="J55" s="371" t="s">
        <v>193</v>
      </c>
      <c r="K55" s="366">
        <v>2405.6299999999997</v>
      </c>
      <c r="L55" s="370"/>
      <c r="M55" s="370"/>
      <c r="N55" s="370"/>
      <c r="O55" s="370"/>
      <c r="P55" s="370"/>
    </row>
    <row r="56" spans="1:16" ht="15" x14ac:dyDescent="0.25">
      <c r="A56" s="371" t="s">
        <v>384</v>
      </c>
      <c r="B56" s="370" t="s">
        <v>385</v>
      </c>
      <c r="C56" s="370" t="s">
        <v>294</v>
      </c>
      <c r="D56" s="370" t="s">
        <v>238</v>
      </c>
      <c r="E56" s="370" t="s">
        <v>195</v>
      </c>
      <c r="F56" s="370" t="s">
        <v>195</v>
      </c>
      <c r="G56" s="371" t="s">
        <v>295</v>
      </c>
      <c r="H56" s="370" t="s">
        <v>192</v>
      </c>
      <c r="I56" s="371" t="s">
        <v>193</v>
      </c>
      <c r="J56" s="371" t="s">
        <v>193</v>
      </c>
      <c r="K56" s="366">
        <v>626.15000000000009</v>
      </c>
      <c r="L56" s="370"/>
      <c r="M56" s="370"/>
      <c r="N56" s="370"/>
      <c r="O56" s="370"/>
      <c r="P56" s="370"/>
    </row>
    <row r="57" spans="1:16" ht="15" x14ac:dyDescent="0.25">
      <c r="A57" s="371" t="s">
        <v>386</v>
      </c>
      <c r="B57" s="370" t="s">
        <v>387</v>
      </c>
      <c r="C57" s="370" t="s">
        <v>294</v>
      </c>
      <c r="D57" s="370" t="s">
        <v>238</v>
      </c>
      <c r="E57" s="370" t="s">
        <v>195</v>
      </c>
      <c r="F57" s="370" t="s">
        <v>195</v>
      </c>
      <c r="G57" s="371" t="s">
        <v>295</v>
      </c>
      <c r="H57" s="370" t="s">
        <v>192</v>
      </c>
      <c r="I57" s="371" t="s">
        <v>193</v>
      </c>
      <c r="J57" s="371" t="s">
        <v>193</v>
      </c>
      <c r="K57" s="366">
        <v>27.170000000000009</v>
      </c>
      <c r="L57" s="370"/>
      <c r="M57" s="370"/>
      <c r="N57" s="370"/>
      <c r="O57" s="370"/>
      <c r="P57" s="370"/>
    </row>
    <row r="58" spans="1:16" ht="15" x14ac:dyDescent="0.25">
      <c r="A58" s="371" t="s">
        <v>388</v>
      </c>
      <c r="B58" s="370" t="s">
        <v>389</v>
      </c>
      <c r="C58" s="370" t="s">
        <v>294</v>
      </c>
      <c r="D58" s="370" t="s">
        <v>238</v>
      </c>
      <c r="E58" s="370" t="s">
        <v>195</v>
      </c>
      <c r="F58" s="370" t="s">
        <v>195</v>
      </c>
      <c r="G58" s="371" t="s">
        <v>295</v>
      </c>
      <c r="H58" s="370" t="s">
        <v>192</v>
      </c>
      <c r="I58" s="371" t="s">
        <v>193</v>
      </c>
      <c r="J58" s="371" t="s">
        <v>193</v>
      </c>
      <c r="K58" s="366">
        <v>0.63</v>
      </c>
      <c r="L58" s="370"/>
      <c r="M58" s="370"/>
      <c r="N58" s="370"/>
      <c r="O58" s="370"/>
      <c r="P58" s="370"/>
    </row>
    <row r="59" spans="1:16" ht="15" x14ac:dyDescent="0.25">
      <c r="A59" s="371" t="s">
        <v>390</v>
      </c>
      <c r="B59" s="370" t="s">
        <v>391</v>
      </c>
      <c r="C59" s="370" t="s">
        <v>294</v>
      </c>
      <c r="D59" s="370" t="s">
        <v>238</v>
      </c>
      <c r="E59" s="370" t="s">
        <v>195</v>
      </c>
      <c r="F59" s="370" t="s">
        <v>195</v>
      </c>
      <c r="G59" s="371" t="s">
        <v>295</v>
      </c>
      <c r="H59" s="370" t="s">
        <v>192</v>
      </c>
      <c r="I59" s="371" t="s">
        <v>193</v>
      </c>
      <c r="J59" s="371" t="s">
        <v>193</v>
      </c>
      <c r="K59" s="366">
        <v>49243.719999999994</v>
      </c>
      <c r="L59" s="370"/>
      <c r="M59" s="370"/>
      <c r="N59" s="370"/>
      <c r="O59" s="370"/>
      <c r="P59" s="370"/>
    </row>
    <row r="60" spans="1:16" ht="15" x14ac:dyDescent="0.25">
      <c r="A60" s="371" t="s">
        <v>392</v>
      </c>
      <c r="B60" s="370" t="s">
        <v>393</v>
      </c>
      <c r="C60" s="370" t="s">
        <v>294</v>
      </c>
      <c r="D60" s="370" t="s">
        <v>238</v>
      </c>
      <c r="E60" s="370" t="s">
        <v>195</v>
      </c>
      <c r="F60" s="370" t="s">
        <v>195</v>
      </c>
      <c r="G60" s="371" t="s">
        <v>295</v>
      </c>
      <c r="H60" s="370" t="s">
        <v>192</v>
      </c>
      <c r="I60" s="371" t="s">
        <v>193</v>
      </c>
      <c r="J60" s="371" t="s">
        <v>193</v>
      </c>
      <c r="K60" s="366">
        <v>291.05999999999995</v>
      </c>
      <c r="L60" s="370"/>
      <c r="M60" s="370"/>
      <c r="N60" s="370"/>
      <c r="O60" s="370"/>
      <c r="P60" s="370"/>
    </row>
    <row r="61" spans="1:16" ht="15" x14ac:dyDescent="0.25">
      <c r="A61" s="371" t="s">
        <v>394</v>
      </c>
      <c r="B61" s="370" t="s">
        <v>395</v>
      </c>
      <c r="C61" s="370" t="s">
        <v>294</v>
      </c>
      <c r="D61" s="370" t="s">
        <v>238</v>
      </c>
      <c r="E61" s="370" t="s">
        <v>195</v>
      </c>
      <c r="F61" s="370" t="s">
        <v>195</v>
      </c>
      <c r="G61" s="371" t="s">
        <v>295</v>
      </c>
      <c r="H61" s="370" t="s">
        <v>192</v>
      </c>
      <c r="I61" s="371" t="s">
        <v>193</v>
      </c>
      <c r="J61" s="371" t="s">
        <v>193</v>
      </c>
      <c r="K61" s="366">
        <v>0.17</v>
      </c>
      <c r="L61" s="370"/>
      <c r="M61" s="370"/>
      <c r="N61" s="370"/>
      <c r="O61" s="370"/>
      <c r="P61" s="370"/>
    </row>
    <row r="62" spans="1:16" ht="15" x14ac:dyDescent="0.25">
      <c r="A62" s="371" t="s">
        <v>396</v>
      </c>
      <c r="B62" s="370" t="s">
        <v>397</v>
      </c>
      <c r="C62" s="370" t="s">
        <v>294</v>
      </c>
      <c r="D62" s="370" t="s">
        <v>238</v>
      </c>
      <c r="E62" s="370" t="s">
        <v>195</v>
      </c>
      <c r="F62" s="370" t="s">
        <v>195</v>
      </c>
      <c r="G62" s="371" t="s">
        <v>295</v>
      </c>
      <c r="H62" s="370" t="s">
        <v>192</v>
      </c>
      <c r="I62" s="371" t="s">
        <v>193</v>
      </c>
      <c r="J62" s="371" t="s">
        <v>193</v>
      </c>
      <c r="K62" s="366">
        <v>132.9</v>
      </c>
      <c r="L62" s="370"/>
      <c r="M62" s="370"/>
      <c r="N62" s="370"/>
      <c r="O62" s="370"/>
      <c r="P62" s="370"/>
    </row>
    <row r="63" spans="1:16" ht="15" x14ac:dyDescent="0.25">
      <c r="A63" s="371" t="s">
        <v>398</v>
      </c>
      <c r="B63" s="370" t="s">
        <v>399</v>
      </c>
      <c r="C63" s="370" t="s">
        <v>294</v>
      </c>
      <c r="D63" s="370" t="s">
        <v>238</v>
      </c>
      <c r="E63" s="370" t="s">
        <v>195</v>
      </c>
      <c r="F63" s="370" t="s">
        <v>195</v>
      </c>
      <c r="G63" s="371" t="s">
        <v>295</v>
      </c>
      <c r="H63" s="370" t="s">
        <v>192</v>
      </c>
      <c r="I63" s="371" t="s">
        <v>193</v>
      </c>
      <c r="J63" s="371" t="s">
        <v>193</v>
      </c>
      <c r="K63" s="366">
        <v>1650.9200000000003</v>
      </c>
      <c r="L63" s="370"/>
      <c r="M63" s="370"/>
      <c r="N63" s="370"/>
      <c r="O63" s="370"/>
      <c r="P63" s="370"/>
    </row>
    <row r="64" spans="1:16" ht="15" x14ac:dyDescent="0.25">
      <c r="A64" s="371" t="s">
        <v>400</v>
      </c>
      <c r="B64" s="370" t="s">
        <v>401</v>
      </c>
      <c r="C64" s="370" t="s">
        <v>294</v>
      </c>
      <c r="D64" s="370" t="s">
        <v>238</v>
      </c>
      <c r="E64" s="370" t="s">
        <v>195</v>
      </c>
      <c r="F64" s="370" t="s">
        <v>195</v>
      </c>
      <c r="G64" s="371" t="s">
        <v>295</v>
      </c>
      <c r="H64" s="370" t="s">
        <v>192</v>
      </c>
      <c r="I64" s="371" t="s">
        <v>193</v>
      </c>
      <c r="J64" s="371" t="s">
        <v>193</v>
      </c>
      <c r="K64" s="366">
        <v>218.05</v>
      </c>
      <c r="L64" s="370"/>
      <c r="M64" s="370"/>
      <c r="N64" s="370"/>
      <c r="O64" s="370"/>
      <c r="P64" s="370"/>
    </row>
    <row r="65" spans="1:16" ht="15" x14ac:dyDescent="0.25">
      <c r="A65" s="371" t="s">
        <v>402</v>
      </c>
      <c r="B65" s="370" t="s">
        <v>403</v>
      </c>
      <c r="C65" s="370" t="s">
        <v>294</v>
      </c>
      <c r="D65" s="370" t="s">
        <v>238</v>
      </c>
      <c r="E65" s="370" t="s">
        <v>195</v>
      </c>
      <c r="F65" s="370" t="s">
        <v>195</v>
      </c>
      <c r="G65" s="371" t="s">
        <v>295</v>
      </c>
      <c r="H65" s="370" t="s">
        <v>192</v>
      </c>
      <c r="I65" s="371" t="s">
        <v>193</v>
      </c>
      <c r="J65" s="371" t="s">
        <v>193</v>
      </c>
      <c r="K65" s="366">
        <v>-6.8999999999999995</v>
      </c>
      <c r="L65" s="370"/>
      <c r="M65" s="370"/>
      <c r="N65" s="370"/>
      <c r="O65" s="370"/>
      <c r="P65" s="370"/>
    </row>
    <row r="66" spans="1:16" ht="15" x14ac:dyDescent="0.25">
      <c r="A66" s="371" t="s">
        <v>404</v>
      </c>
      <c r="B66" s="370" t="s">
        <v>405</v>
      </c>
      <c r="C66" s="370" t="s">
        <v>294</v>
      </c>
      <c r="D66" s="370" t="s">
        <v>238</v>
      </c>
      <c r="E66" s="370" t="s">
        <v>195</v>
      </c>
      <c r="F66" s="370" t="s">
        <v>195</v>
      </c>
      <c r="G66" s="371" t="s">
        <v>295</v>
      </c>
      <c r="H66" s="370" t="s">
        <v>192</v>
      </c>
      <c r="I66" s="371" t="s">
        <v>193</v>
      </c>
      <c r="J66" s="371" t="s">
        <v>193</v>
      </c>
      <c r="K66" s="366">
        <v>344.61999999999995</v>
      </c>
      <c r="L66" s="370"/>
      <c r="M66" s="370"/>
      <c r="N66" s="370"/>
      <c r="O66" s="370"/>
      <c r="P66" s="370"/>
    </row>
    <row r="67" spans="1:16" ht="15" x14ac:dyDescent="0.25">
      <c r="A67" s="371" t="s">
        <v>406</v>
      </c>
      <c r="B67" s="370" t="s">
        <v>407</v>
      </c>
      <c r="C67" s="370" t="s">
        <v>294</v>
      </c>
      <c r="D67" s="370" t="s">
        <v>238</v>
      </c>
      <c r="E67" s="370" t="s">
        <v>195</v>
      </c>
      <c r="F67" s="370" t="s">
        <v>195</v>
      </c>
      <c r="G67" s="371" t="s">
        <v>295</v>
      </c>
      <c r="H67" s="370" t="s">
        <v>192</v>
      </c>
      <c r="I67" s="371" t="s">
        <v>193</v>
      </c>
      <c r="J67" s="371" t="s">
        <v>193</v>
      </c>
      <c r="K67" s="366">
        <v>7915.9299999999985</v>
      </c>
      <c r="L67" s="370"/>
      <c r="M67" s="370"/>
      <c r="N67" s="370"/>
      <c r="O67" s="370"/>
      <c r="P67" s="370"/>
    </row>
    <row r="68" spans="1:16" ht="15" x14ac:dyDescent="0.25">
      <c r="A68" s="371" t="s">
        <v>408</v>
      </c>
      <c r="B68" s="370" t="s">
        <v>409</v>
      </c>
      <c r="C68" s="370" t="s">
        <v>294</v>
      </c>
      <c r="D68" s="370" t="s">
        <v>238</v>
      </c>
      <c r="E68" s="370" t="s">
        <v>195</v>
      </c>
      <c r="F68" s="370" t="s">
        <v>195</v>
      </c>
      <c r="G68" s="371" t="s">
        <v>295</v>
      </c>
      <c r="H68" s="370" t="s">
        <v>192</v>
      </c>
      <c r="I68" s="371" t="s">
        <v>193</v>
      </c>
      <c r="J68" s="371" t="s">
        <v>193</v>
      </c>
      <c r="K68" s="366">
        <v>2002.3799999999997</v>
      </c>
      <c r="L68" s="370"/>
      <c r="M68" s="370"/>
      <c r="N68" s="370"/>
      <c r="O68" s="370"/>
      <c r="P68" s="370"/>
    </row>
    <row r="69" spans="1:16" ht="15" x14ac:dyDescent="0.25">
      <c r="A69" s="371" t="s">
        <v>410</v>
      </c>
      <c r="B69" s="370" t="s">
        <v>411</v>
      </c>
      <c r="C69" s="370" t="s">
        <v>294</v>
      </c>
      <c r="D69" s="370" t="s">
        <v>238</v>
      </c>
      <c r="E69" s="370" t="s">
        <v>195</v>
      </c>
      <c r="F69" s="370" t="s">
        <v>195</v>
      </c>
      <c r="G69" s="371" t="s">
        <v>295</v>
      </c>
      <c r="H69" s="370" t="s">
        <v>192</v>
      </c>
      <c r="I69" s="371" t="s">
        <v>193</v>
      </c>
      <c r="J69" s="371" t="s">
        <v>193</v>
      </c>
      <c r="K69" s="366">
        <v>13025.57</v>
      </c>
      <c r="L69" s="370"/>
      <c r="M69" s="370"/>
      <c r="N69" s="370"/>
      <c r="O69" s="370"/>
      <c r="P69" s="370"/>
    </row>
    <row r="70" spans="1:16" ht="15" x14ac:dyDescent="0.25">
      <c r="A70" s="371" t="s">
        <v>412</v>
      </c>
      <c r="B70" s="370" t="s">
        <v>413</v>
      </c>
      <c r="C70" s="370" t="s">
        <v>294</v>
      </c>
      <c r="D70" s="370" t="s">
        <v>238</v>
      </c>
      <c r="E70" s="370" t="s">
        <v>195</v>
      </c>
      <c r="F70" s="370" t="s">
        <v>195</v>
      </c>
      <c r="G70" s="371" t="s">
        <v>295</v>
      </c>
      <c r="H70" s="370" t="s">
        <v>192</v>
      </c>
      <c r="I70" s="371" t="s">
        <v>193</v>
      </c>
      <c r="J70" s="371" t="s">
        <v>193</v>
      </c>
      <c r="K70" s="366">
        <v>3515.55</v>
      </c>
      <c r="L70" s="370"/>
      <c r="M70" s="370"/>
      <c r="N70" s="370"/>
      <c r="O70" s="370"/>
      <c r="P70" s="370"/>
    </row>
    <row r="71" spans="1:16" ht="15" x14ac:dyDescent="0.25">
      <c r="A71" s="371" t="s">
        <v>414</v>
      </c>
      <c r="B71" s="370" t="s">
        <v>415</v>
      </c>
      <c r="C71" s="370" t="s">
        <v>294</v>
      </c>
      <c r="D71" s="370" t="s">
        <v>238</v>
      </c>
      <c r="E71" s="370" t="s">
        <v>195</v>
      </c>
      <c r="F71" s="370" t="s">
        <v>195</v>
      </c>
      <c r="G71" s="371" t="s">
        <v>295</v>
      </c>
      <c r="H71" s="370" t="s">
        <v>192</v>
      </c>
      <c r="I71" s="371" t="s">
        <v>193</v>
      </c>
      <c r="J71" s="371" t="s">
        <v>193</v>
      </c>
      <c r="K71" s="366">
        <v>-2610.0300000000002</v>
      </c>
      <c r="L71" s="370"/>
      <c r="M71" s="370"/>
      <c r="N71" s="370"/>
      <c r="O71" s="370"/>
      <c r="P71" s="370"/>
    </row>
    <row r="72" spans="1:16" ht="15" x14ac:dyDescent="0.25">
      <c r="A72" s="371" t="s">
        <v>416</v>
      </c>
      <c r="B72" s="370" t="s">
        <v>417</v>
      </c>
      <c r="C72" s="370" t="s">
        <v>294</v>
      </c>
      <c r="D72" s="370" t="s">
        <v>238</v>
      </c>
      <c r="E72" s="370" t="s">
        <v>195</v>
      </c>
      <c r="F72" s="370" t="s">
        <v>195</v>
      </c>
      <c r="G72" s="371" t="s">
        <v>295</v>
      </c>
      <c r="H72" s="370" t="s">
        <v>192</v>
      </c>
      <c r="I72" s="371" t="s">
        <v>193</v>
      </c>
      <c r="J72" s="371" t="s">
        <v>193</v>
      </c>
      <c r="K72" s="366">
        <v>3.25</v>
      </c>
      <c r="L72" s="370"/>
      <c r="M72" s="370"/>
      <c r="N72" s="370"/>
      <c r="O72" s="370"/>
      <c r="P72" s="370"/>
    </row>
    <row r="73" spans="1:16" ht="15" x14ac:dyDescent="0.25">
      <c r="A73" s="371" t="s">
        <v>418</v>
      </c>
      <c r="B73" s="370" t="s">
        <v>419</v>
      </c>
      <c r="C73" s="370" t="s">
        <v>294</v>
      </c>
      <c r="D73" s="370" t="s">
        <v>238</v>
      </c>
      <c r="E73" s="370" t="s">
        <v>195</v>
      </c>
      <c r="F73" s="370" t="s">
        <v>195</v>
      </c>
      <c r="G73" s="371" t="s">
        <v>295</v>
      </c>
      <c r="H73" s="370" t="s">
        <v>192</v>
      </c>
      <c r="I73" s="371" t="s">
        <v>193</v>
      </c>
      <c r="J73" s="371" t="s">
        <v>193</v>
      </c>
      <c r="K73" s="366">
        <v>64.010000000000005</v>
      </c>
      <c r="L73" s="370"/>
      <c r="M73" s="370"/>
      <c r="N73" s="370"/>
      <c r="O73" s="370"/>
      <c r="P73" s="370"/>
    </row>
    <row r="74" spans="1:16" ht="15" x14ac:dyDescent="0.25">
      <c r="A74" s="371" t="s">
        <v>420</v>
      </c>
      <c r="B74" s="370" t="s">
        <v>421</v>
      </c>
      <c r="C74" s="370" t="s">
        <v>294</v>
      </c>
      <c r="D74" s="370" t="s">
        <v>238</v>
      </c>
      <c r="E74" s="370" t="s">
        <v>195</v>
      </c>
      <c r="F74" s="370" t="s">
        <v>195</v>
      </c>
      <c r="G74" s="371" t="s">
        <v>295</v>
      </c>
      <c r="H74" s="370" t="s">
        <v>192</v>
      </c>
      <c r="I74" s="371" t="s">
        <v>193</v>
      </c>
      <c r="J74" s="371" t="s">
        <v>193</v>
      </c>
      <c r="K74" s="366">
        <v>800.16000000000008</v>
      </c>
      <c r="L74" s="370"/>
      <c r="M74" s="370"/>
      <c r="N74" s="370"/>
      <c r="O74" s="370"/>
      <c r="P74" s="370"/>
    </row>
    <row r="75" spans="1:16" ht="15" x14ac:dyDescent="0.25">
      <c r="A75" s="371" t="s">
        <v>422</v>
      </c>
      <c r="B75" s="370" t="s">
        <v>423</v>
      </c>
      <c r="C75" s="370" t="s">
        <v>294</v>
      </c>
      <c r="D75" s="370" t="s">
        <v>238</v>
      </c>
      <c r="E75" s="370" t="s">
        <v>195</v>
      </c>
      <c r="F75" s="370" t="s">
        <v>195</v>
      </c>
      <c r="G75" s="371" t="s">
        <v>295</v>
      </c>
      <c r="H75" s="370" t="s">
        <v>192</v>
      </c>
      <c r="I75" s="371" t="s">
        <v>193</v>
      </c>
      <c r="J75" s="371" t="s">
        <v>193</v>
      </c>
      <c r="K75" s="366">
        <v>796.28999999999985</v>
      </c>
      <c r="L75" s="370"/>
      <c r="M75" s="370"/>
      <c r="N75" s="370"/>
      <c r="O75" s="370"/>
      <c r="P75" s="370"/>
    </row>
    <row r="76" spans="1:16" ht="15" x14ac:dyDescent="0.25">
      <c r="A76" s="371" t="s">
        <v>424</v>
      </c>
      <c r="B76" s="370" t="s">
        <v>425</v>
      </c>
      <c r="C76" s="370" t="s">
        <v>294</v>
      </c>
      <c r="D76" s="370" t="s">
        <v>238</v>
      </c>
      <c r="E76" s="370" t="s">
        <v>195</v>
      </c>
      <c r="F76" s="370" t="s">
        <v>195</v>
      </c>
      <c r="G76" s="371" t="s">
        <v>295</v>
      </c>
      <c r="H76" s="370" t="s">
        <v>192</v>
      </c>
      <c r="I76" s="371" t="s">
        <v>193</v>
      </c>
      <c r="J76" s="371" t="s">
        <v>193</v>
      </c>
      <c r="K76" s="366">
        <v>346.46000000000004</v>
      </c>
      <c r="L76" s="370"/>
      <c r="M76" s="370"/>
      <c r="N76" s="370"/>
      <c r="O76" s="370"/>
      <c r="P76" s="370"/>
    </row>
    <row r="77" spans="1:16" ht="15" x14ac:dyDescent="0.25">
      <c r="A77" s="371" t="s">
        <v>426</v>
      </c>
      <c r="B77" s="370" t="s">
        <v>427</v>
      </c>
      <c r="C77" s="370" t="s">
        <v>294</v>
      </c>
      <c r="D77" s="370" t="s">
        <v>238</v>
      </c>
      <c r="E77" s="370" t="s">
        <v>195</v>
      </c>
      <c r="F77" s="370" t="s">
        <v>195</v>
      </c>
      <c r="G77" s="371" t="s">
        <v>295</v>
      </c>
      <c r="H77" s="370" t="s">
        <v>192</v>
      </c>
      <c r="I77" s="371" t="s">
        <v>193</v>
      </c>
      <c r="J77" s="371" t="s">
        <v>193</v>
      </c>
      <c r="K77" s="366">
        <v>8735.119999999999</v>
      </c>
      <c r="L77" s="370"/>
      <c r="M77" s="370"/>
      <c r="N77" s="370"/>
      <c r="O77" s="370"/>
      <c r="P77" s="370"/>
    </row>
    <row r="78" spans="1:16" ht="15" x14ac:dyDescent="0.25">
      <c r="A78" s="371" t="s">
        <v>428</v>
      </c>
      <c r="B78" s="370" t="s">
        <v>429</v>
      </c>
      <c r="C78" s="370" t="s">
        <v>294</v>
      </c>
      <c r="D78" s="370" t="s">
        <v>238</v>
      </c>
      <c r="E78" s="370" t="s">
        <v>195</v>
      </c>
      <c r="F78" s="370" t="s">
        <v>195</v>
      </c>
      <c r="G78" s="371" t="s">
        <v>295</v>
      </c>
      <c r="H78" s="370" t="s">
        <v>192</v>
      </c>
      <c r="I78" s="371" t="s">
        <v>193</v>
      </c>
      <c r="J78" s="371" t="s">
        <v>193</v>
      </c>
      <c r="K78" s="366">
        <v>1107.71</v>
      </c>
      <c r="L78" s="370"/>
      <c r="M78" s="370"/>
      <c r="N78" s="370"/>
      <c r="O78" s="370"/>
      <c r="P78" s="370"/>
    </row>
    <row r="79" spans="1:16" ht="15" x14ac:dyDescent="0.25">
      <c r="A79" s="371" t="s">
        <v>430</v>
      </c>
      <c r="B79" s="370" t="s">
        <v>431</v>
      </c>
      <c r="C79" s="370" t="s">
        <v>294</v>
      </c>
      <c r="D79" s="370" t="s">
        <v>238</v>
      </c>
      <c r="E79" s="370" t="s">
        <v>195</v>
      </c>
      <c r="F79" s="370" t="s">
        <v>195</v>
      </c>
      <c r="G79" s="371" t="s">
        <v>295</v>
      </c>
      <c r="H79" s="370" t="s">
        <v>192</v>
      </c>
      <c r="I79" s="371" t="s">
        <v>193</v>
      </c>
      <c r="J79" s="371" t="s">
        <v>193</v>
      </c>
      <c r="K79" s="366">
        <v>581.33000000000015</v>
      </c>
      <c r="L79" s="370"/>
      <c r="M79" s="370"/>
      <c r="N79" s="370"/>
      <c r="O79" s="370"/>
      <c r="P79" s="370"/>
    </row>
    <row r="80" spans="1:16" ht="15" x14ac:dyDescent="0.25">
      <c r="A80" s="371" t="s">
        <v>432</v>
      </c>
      <c r="B80" s="370" t="s">
        <v>433</v>
      </c>
      <c r="C80" s="370" t="s">
        <v>294</v>
      </c>
      <c r="D80" s="370" t="s">
        <v>238</v>
      </c>
      <c r="E80" s="370" t="s">
        <v>195</v>
      </c>
      <c r="F80" s="370" t="s">
        <v>195</v>
      </c>
      <c r="G80" s="371" t="s">
        <v>295</v>
      </c>
      <c r="H80" s="370" t="s">
        <v>192</v>
      </c>
      <c r="I80" s="371" t="s">
        <v>193</v>
      </c>
      <c r="J80" s="371" t="s">
        <v>193</v>
      </c>
      <c r="K80" s="366">
        <v>-64.58</v>
      </c>
      <c r="L80" s="370"/>
      <c r="M80" s="370"/>
      <c r="N80" s="370"/>
      <c r="O80" s="370"/>
      <c r="P80" s="370"/>
    </row>
    <row r="81" spans="1:16" ht="15" x14ac:dyDescent="0.25">
      <c r="A81" s="371" t="s">
        <v>434</v>
      </c>
      <c r="B81" s="370" t="s">
        <v>435</v>
      </c>
      <c r="C81" s="370" t="s">
        <v>294</v>
      </c>
      <c r="D81" s="370" t="s">
        <v>238</v>
      </c>
      <c r="E81" s="370" t="s">
        <v>195</v>
      </c>
      <c r="F81" s="370" t="s">
        <v>195</v>
      </c>
      <c r="G81" s="371" t="s">
        <v>295</v>
      </c>
      <c r="H81" s="370" t="s">
        <v>192</v>
      </c>
      <c r="I81" s="371" t="s">
        <v>193</v>
      </c>
      <c r="J81" s="371" t="s">
        <v>193</v>
      </c>
      <c r="K81" s="366">
        <v>6437.02</v>
      </c>
      <c r="L81" s="370"/>
      <c r="M81" s="370"/>
      <c r="N81" s="370"/>
      <c r="O81" s="370"/>
      <c r="P81" s="370"/>
    </row>
    <row r="82" spans="1:16" ht="15" x14ac:dyDescent="0.25">
      <c r="A82" s="371" t="s">
        <v>436</v>
      </c>
      <c r="B82" s="371" t="s">
        <v>437</v>
      </c>
      <c r="C82" s="370" t="s">
        <v>294</v>
      </c>
      <c r="D82" s="370" t="s">
        <v>238</v>
      </c>
      <c r="E82" s="370" t="s">
        <v>195</v>
      </c>
      <c r="F82" s="370" t="s">
        <v>195</v>
      </c>
      <c r="G82" s="371" t="s">
        <v>295</v>
      </c>
      <c r="H82" s="370" t="s">
        <v>192</v>
      </c>
      <c r="I82" s="371" t="s">
        <v>193</v>
      </c>
      <c r="J82" s="371" t="s">
        <v>193</v>
      </c>
      <c r="K82" s="366">
        <v>-1124.7200000000003</v>
      </c>
      <c r="L82" s="370"/>
      <c r="M82" s="370"/>
      <c r="N82" s="370"/>
      <c r="O82" s="370"/>
      <c r="P82" s="370"/>
    </row>
    <row r="83" spans="1:16" ht="15" x14ac:dyDescent="0.25">
      <c r="A83" s="371" t="s">
        <v>438</v>
      </c>
      <c r="B83" s="370" t="s">
        <v>439</v>
      </c>
      <c r="C83" s="370" t="s">
        <v>294</v>
      </c>
      <c r="D83" s="370" t="s">
        <v>238</v>
      </c>
      <c r="E83" s="370" t="s">
        <v>195</v>
      </c>
      <c r="F83" s="370" t="s">
        <v>195</v>
      </c>
      <c r="G83" s="371" t="s">
        <v>295</v>
      </c>
      <c r="H83" s="370" t="s">
        <v>192</v>
      </c>
      <c r="I83" s="371" t="s">
        <v>193</v>
      </c>
      <c r="J83" s="371" t="s">
        <v>193</v>
      </c>
      <c r="K83" s="366">
        <v>58.089999999999989</v>
      </c>
      <c r="L83" s="370"/>
      <c r="M83" s="370"/>
      <c r="N83" s="370"/>
      <c r="O83" s="370"/>
      <c r="P83" s="370"/>
    </row>
    <row r="84" spans="1:16" ht="15" x14ac:dyDescent="0.25">
      <c r="A84" s="371" t="s">
        <v>440</v>
      </c>
      <c r="B84" s="370" t="s">
        <v>441</v>
      </c>
      <c r="C84" s="370" t="s">
        <v>294</v>
      </c>
      <c r="D84" s="370" t="s">
        <v>238</v>
      </c>
      <c r="E84" s="370" t="s">
        <v>195</v>
      </c>
      <c r="F84" s="370" t="s">
        <v>195</v>
      </c>
      <c r="G84" s="371" t="s">
        <v>295</v>
      </c>
      <c r="H84" s="370" t="s">
        <v>192</v>
      </c>
      <c r="I84" s="371" t="s">
        <v>193</v>
      </c>
      <c r="J84" s="371" t="s">
        <v>193</v>
      </c>
      <c r="K84" s="366">
        <v>169.48000000000002</v>
      </c>
      <c r="L84" s="370"/>
      <c r="M84" s="370"/>
      <c r="N84" s="370"/>
      <c r="O84" s="370"/>
      <c r="P84" s="370"/>
    </row>
    <row r="85" spans="1:16" ht="15" x14ac:dyDescent="0.25">
      <c r="A85" s="371" t="s">
        <v>442</v>
      </c>
      <c r="B85" s="370" t="s">
        <v>443</v>
      </c>
      <c r="C85" s="370" t="s">
        <v>294</v>
      </c>
      <c r="D85" s="370" t="s">
        <v>238</v>
      </c>
      <c r="E85" s="370" t="s">
        <v>195</v>
      </c>
      <c r="F85" s="370" t="s">
        <v>195</v>
      </c>
      <c r="G85" s="371" t="s">
        <v>295</v>
      </c>
      <c r="H85" s="370" t="s">
        <v>192</v>
      </c>
      <c r="I85" s="371" t="s">
        <v>193</v>
      </c>
      <c r="J85" s="371" t="s">
        <v>193</v>
      </c>
      <c r="K85" s="366">
        <v>-187.63</v>
      </c>
      <c r="L85" s="370"/>
      <c r="M85" s="370"/>
      <c r="N85" s="370"/>
      <c r="O85" s="370"/>
      <c r="P85" s="370"/>
    </row>
    <row r="86" spans="1:16" ht="15" x14ac:dyDescent="0.25">
      <c r="A86" s="371" t="s">
        <v>444</v>
      </c>
      <c r="B86" s="370" t="s">
        <v>445</v>
      </c>
      <c r="C86" s="370" t="s">
        <v>294</v>
      </c>
      <c r="D86" s="370" t="s">
        <v>238</v>
      </c>
      <c r="E86" s="370" t="s">
        <v>195</v>
      </c>
      <c r="F86" s="370" t="s">
        <v>195</v>
      </c>
      <c r="G86" s="371" t="s">
        <v>295</v>
      </c>
      <c r="H86" s="370" t="s">
        <v>192</v>
      </c>
      <c r="I86" s="371" t="s">
        <v>193</v>
      </c>
      <c r="J86" s="371" t="s">
        <v>193</v>
      </c>
      <c r="K86" s="366">
        <v>37845.839999999997</v>
      </c>
      <c r="L86" s="370"/>
      <c r="M86" s="370"/>
      <c r="N86" s="370"/>
      <c r="O86" s="370"/>
      <c r="P86" s="370"/>
    </row>
    <row r="87" spans="1:16" ht="15" x14ac:dyDescent="0.25">
      <c r="A87" s="371" t="s">
        <v>446</v>
      </c>
      <c r="B87" s="370" t="s">
        <v>447</v>
      </c>
      <c r="C87" s="370" t="s">
        <v>294</v>
      </c>
      <c r="D87" s="370" t="s">
        <v>238</v>
      </c>
      <c r="E87" s="370" t="s">
        <v>195</v>
      </c>
      <c r="F87" s="370" t="s">
        <v>195</v>
      </c>
      <c r="G87" s="371" t="s">
        <v>295</v>
      </c>
      <c r="H87" s="370" t="s">
        <v>192</v>
      </c>
      <c r="I87" s="371" t="s">
        <v>193</v>
      </c>
      <c r="J87" s="371" t="s">
        <v>193</v>
      </c>
      <c r="K87" s="366">
        <v>3287.6800000000003</v>
      </c>
      <c r="L87" s="370"/>
      <c r="M87" s="370"/>
      <c r="N87" s="370"/>
      <c r="O87" s="370"/>
      <c r="P87" s="370"/>
    </row>
    <row r="88" spans="1:16" ht="15" x14ac:dyDescent="0.25">
      <c r="A88" s="371" t="s">
        <v>448</v>
      </c>
      <c r="B88" s="370" t="s">
        <v>449</v>
      </c>
      <c r="C88" s="370" t="s">
        <v>294</v>
      </c>
      <c r="D88" s="370" t="s">
        <v>238</v>
      </c>
      <c r="E88" s="370" t="s">
        <v>195</v>
      </c>
      <c r="F88" s="370" t="s">
        <v>195</v>
      </c>
      <c r="G88" s="371" t="s">
        <v>295</v>
      </c>
      <c r="H88" s="370" t="s">
        <v>192</v>
      </c>
      <c r="I88" s="371" t="s">
        <v>193</v>
      </c>
      <c r="J88" s="371" t="s">
        <v>193</v>
      </c>
      <c r="K88" s="366">
        <v>11507.849999999999</v>
      </c>
      <c r="L88" s="370"/>
      <c r="M88" s="370"/>
      <c r="N88" s="370"/>
      <c r="O88" s="370"/>
      <c r="P88" s="370"/>
    </row>
    <row r="89" spans="1:16" ht="15" x14ac:dyDescent="0.25">
      <c r="A89" s="371" t="s">
        <v>450</v>
      </c>
      <c r="B89" s="370" t="s">
        <v>451</v>
      </c>
      <c r="C89" s="370" t="s">
        <v>294</v>
      </c>
      <c r="D89" s="370" t="s">
        <v>238</v>
      </c>
      <c r="E89" s="370" t="s">
        <v>195</v>
      </c>
      <c r="F89" s="370" t="s">
        <v>195</v>
      </c>
      <c r="G89" s="371" t="s">
        <v>295</v>
      </c>
      <c r="H89" s="370" t="s">
        <v>192</v>
      </c>
      <c r="I89" s="371" t="s">
        <v>193</v>
      </c>
      <c r="J89" s="371" t="s">
        <v>193</v>
      </c>
      <c r="K89" s="366">
        <v>-12.699999999999996</v>
      </c>
      <c r="L89" s="370"/>
      <c r="M89" s="370"/>
      <c r="N89" s="370"/>
      <c r="O89" s="370"/>
      <c r="P89" s="370"/>
    </row>
    <row r="90" spans="1:16" ht="15" x14ac:dyDescent="0.25">
      <c r="A90" s="371" t="s">
        <v>452</v>
      </c>
      <c r="B90" s="370" t="s">
        <v>453</v>
      </c>
      <c r="C90" s="370" t="s">
        <v>294</v>
      </c>
      <c r="D90" s="370" t="s">
        <v>238</v>
      </c>
      <c r="E90" s="370" t="s">
        <v>195</v>
      </c>
      <c r="F90" s="370" t="s">
        <v>195</v>
      </c>
      <c r="G90" s="371" t="s">
        <v>295</v>
      </c>
      <c r="H90" s="370" t="s">
        <v>192</v>
      </c>
      <c r="I90" s="371" t="s">
        <v>193</v>
      </c>
      <c r="J90" s="371" t="s">
        <v>193</v>
      </c>
      <c r="K90" s="366">
        <v>-11.46</v>
      </c>
      <c r="L90" s="370"/>
      <c r="M90" s="370"/>
      <c r="N90" s="370"/>
      <c r="O90" s="370"/>
      <c r="P90" s="370"/>
    </row>
    <row r="91" spans="1:16" ht="15" x14ac:dyDescent="0.25">
      <c r="A91" s="371" t="s">
        <v>454</v>
      </c>
      <c r="B91" s="370" t="s">
        <v>455</v>
      </c>
      <c r="C91" s="370" t="s">
        <v>294</v>
      </c>
      <c r="D91" s="370" t="s">
        <v>238</v>
      </c>
      <c r="E91" s="370" t="s">
        <v>195</v>
      </c>
      <c r="F91" s="370" t="s">
        <v>195</v>
      </c>
      <c r="G91" s="371" t="s">
        <v>295</v>
      </c>
      <c r="H91" s="370" t="s">
        <v>192</v>
      </c>
      <c r="I91" s="371" t="s">
        <v>193</v>
      </c>
      <c r="J91" s="371" t="s">
        <v>193</v>
      </c>
      <c r="K91" s="366">
        <v>199439.11</v>
      </c>
      <c r="L91" s="370"/>
      <c r="M91" s="370"/>
      <c r="N91" s="370"/>
      <c r="O91" s="370"/>
      <c r="P91" s="370"/>
    </row>
    <row r="92" spans="1:16" ht="15" x14ac:dyDescent="0.25">
      <c r="A92" s="371" t="s">
        <v>456</v>
      </c>
      <c r="B92" s="370" t="s">
        <v>457</v>
      </c>
      <c r="C92" s="370" t="s">
        <v>294</v>
      </c>
      <c r="D92" s="370" t="s">
        <v>238</v>
      </c>
      <c r="E92" s="370" t="s">
        <v>195</v>
      </c>
      <c r="F92" s="370" t="s">
        <v>195</v>
      </c>
      <c r="G92" s="371" t="s">
        <v>295</v>
      </c>
      <c r="H92" s="370" t="s">
        <v>192</v>
      </c>
      <c r="I92" s="371" t="s">
        <v>193</v>
      </c>
      <c r="J92" s="371" t="s">
        <v>193</v>
      </c>
      <c r="K92" s="366">
        <v>2.1799999999999997</v>
      </c>
      <c r="L92" s="370"/>
      <c r="M92" s="370"/>
      <c r="N92" s="370"/>
      <c r="O92" s="370"/>
      <c r="P92" s="370"/>
    </row>
    <row r="93" spans="1:16" ht="15" x14ac:dyDescent="0.25">
      <c r="A93" s="371" t="s">
        <v>458</v>
      </c>
      <c r="B93" s="370" t="s">
        <v>459</v>
      </c>
      <c r="C93" s="370" t="s">
        <v>294</v>
      </c>
      <c r="D93" s="370" t="s">
        <v>238</v>
      </c>
      <c r="E93" s="370" t="s">
        <v>195</v>
      </c>
      <c r="F93" s="370" t="s">
        <v>195</v>
      </c>
      <c r="G93" s="371" t="s">
        <v>295</v>
      </c>
      <c r="H93" s="370" t="s">
        <v>192</v>
      </c>
      <c r="I93" s="371" t="s">
        <v>193</v>
      </c>
      <c r="J93" s="371" t="s">
        <v>193</v>
      </c>
      <c r="K93" s="366">
        <v>5057.5599999999995</v>
      </c>
      <c r="L93" s="370"/>
      <c r="M93" s="370"/>
      <c r="N93" s="370"/>
      <c r="O93" s="370"/>
      <c r="P93" s="370"/>
    </row>
    <row r="94" spans="1:16" ht="15" x14ac:dyDescent="0.25">
      <c r="A94" s="371" t="s">
        <v>460</v>
      </c>
      <c r="B94" s="370" t="s">
        <v>461</v>
      </c>
      <c r="C94" s="370" t="s">
        <v>294</v>
      </c>
      <c r="D94" s="370" t="s">
        <v>238</v>
      </c>
      <c r="E94" s="370" t="s">
        <v>195</v>
      </c>
      <c r="F94" s="370" t="s">
        <v>195</v>
      </c>
      <c r="G94" s="371" t="s">
        <v>295</v>
      </c>
      <c r="H94" s="370" t="s">
        <v>192</v>
      </c>
      <c r="I94" s="371" t="s">
        <v>193</v>
      </c>
      <c r="J94" s="371" t="s">
        <v>193</v>
      </c>
      <c r="K94" s="366">
        <v>-931.38999999999987</v>
      </c>
      <c r="L94" s="370"/>
      <c r="M94" s="370"/>
      <c r="N94" s="370"/>
      <c r="O94" s="370"/>
      <c r="P94" s="370"/>
    </row>
    <row r="95" spans="1:16" ht="15" x14ac:dyDescent="0.25">
      <c r="A95" s="371" t="s">
        <v>462</v>
      </c>
      <c r="B95" s="370" t="s">
        <v>463</v>
      </c>
      <c r="C95" s="370" t="s">
        <v>294</v>
      </c>
      <c r="D95" s="370" t="s">
        <v>238</v>
      </c>
      <c r="E95" s="370" t="s">
        <v>195</v>
      </c>
      <c r="F95" s="370" t="s">
        <v>195</v>
      </c>
      <c r="G95" s="371" t="s">
        <v>295</v>
      </c>
      <c r="H95" s="370" t="s">
        <v>192</v>
      </c>
      <c r="I95" s="371" t="s">
        <v>193</v>
      </c>
      <c r="J95" s="371" t="s">
        <v>193</v>
      </c>
      <c r="K95" s="366">
        <v>0.75</v>
      </c>
      <c r="L95" s="370"/>
      <c r="M95" s="370"/>
      <c r="N95" s="370"/>
      <c r="O95" s="370"/>
      <c r="P95" s="370"/>
    </row>
    <row r="96" spans="1:16" ht="15" x14ac:dyDescent="0.25">
      <c r="A96" s="371" t="s">
        <v>464</v>
      </c>
      <c r="B96" s="370" t="s">
        <v>465</v>
      </c>
      <c r="C96" s="370" t="s">
        <v>294</v>
      </c>
      <c r="D96" s="370" t="s">
        <v>238</v>
      </c>
      <c r="E96" s="370" t="s">
        <v>195</v>
      </c>
      <c r="F96" s="370" t="s">
        <v>195</v>
      </c>
      <c r="G96" s="371" t="s">
        <v>295</v>
      </c>
      <c r="H96" s="370" t="s">
        <v>192</v>
      </c>
      <c r="I96" s="371" t="s">
        <v>193</v>
      </c>
      <c r="J96" s="371" t="s">
        <v>193</v>
      </c>
      <c r="K96" s="366">
        <v>1625.8400000000001</v>
      </c>
      <c r="L96" s="370"/>
      <c r="M96" s="370"/>
      <c r="N96" s="370"/>
      <c r="O96" s="370"/>
      <c r="P96" s="370"/>
    </row>
    <row r="97" spans="1:16" ht="15" x14ac:dyDescent="0.25">
      <c r="A97" s="371" t="s">
        <v>466</v>
      </c>
      <c r="B97" s="370" t="s">
        <v>467</v>
      </c>
      <c r="C97" s="370" t="s">
        <v>294</v>
      </c>
      <c r="D97" s="370" t="s">
        <v>238</v>
      </c>
      <c r="E97" s="370" t="s">
        <v>195</v>
      </c>
      <c r="F97" s="370" t="s">
        <v>195</v>
      </c>
      <c r="G97" s="371" t="s">
        <v>295</v>
      </c>
      <c r="H97" s="370" t="s">
        <v>192</v>
      </c>
      <c r="I97" s="371" t="s">
        <v>193</v>
      </c>
      <c r="J97" s="371" t="s">
        <v>193</v>
      </c>
      <c r="K97" s="366">
        <v>2039.7699999999998</v>
      </c>
      <c r="L97" s="370"/>
      <c r="M97" s="370"/>
      <c r="N97" s="370"/>
      <c r="O97" s="370"/>
      <c r="P97" s="370"/>
    </row>
    <row r="98" spans="1:16" ht="15" x14ac:dyDescent="0.25">
      <c r="A98" s="371" t="s">
        <v>468</v>
      </c>
      <c r="B98" s="370" t="s">
        <v>469</v>
      </c>
      <c r="C98" s="370" t="s">
        <v>294</v>
      </c>
      <c r="D98" s="370" t="s">
        <v>238</v>
      </c>
      <c r="E98" s="370" t="s">
        <v>195</v>
      </c>
      <c r="F98" s="370" t="s">
        <v>195</v>
      </c>
      <c r="G98" s="371" t="s">
        <v>295</v>
      </c>
      <c r="H98" s="370" t="s">
        <v>192</v>
      </c>
      <c r="I98" s="371" t="s">
        <v>193</v>
      </c>
      <c r="J98" s="371" t="s">
        <v>193</v>
      </c>
      <c r="K98" s="366">
        <v>404.33</v>
      </c>
      <c r="L98" s="370"/>
      <c r="M98" s="370"/>
      <c r="N98" s="370"/>
      <c r="O98" s="370"/>
      <c r="P98" s="370"/>
    </row>
    <row r="99" spans="1:16" ht="15" x14ac:dyDescent="0.25">
      <c r="A99" s="371" t="s">
        <v>470</v>
      </c>
      <c r="B99" s="370" t="s">
        <v>471</v>
      </c>
      <c r="C99" s="370" t="s">
        <v>294</v>
      </c>
      <c r="D99" s="370" t="s">
        <v>238</v>
      </c>
      <c r="E99" s="370" t="s">
        <v>195</v>
      </c>
      <c r="F99" s="370" t="s">
        <v>195</v>
      </c>
      <c r="G99" s="371" t="s">
        <v>295</v>
      </c>
      <c r="H99" s="370" t="s">
        <v>192</v>
      </c>
      <c r="I99" s="371" t="s">
        <v>193</v>
      </c>
      <c r="J99" s="371" t="s">
        <v>193</v>
      </c>
      <c r="K99" s="366">
        <v>3657.4</v>
      </c>
      <c r="L99" s="370"/>
      <c r="M99" s="370"/>
      <c r="N99" s="370"/>
      <c r="O99" s="370"/>
      <c r="P99" s="370"/>
    </row>
    <row r="100" spans="1:16" ht="15" x14ac:dyDescent="0.25">
      <c r="A100" s="371" t="s">
        <v>472</v>
      </c>
      <c r="B100" s="370" t="s">
        <v>473</v>
      </c>
      <c r="C100" s="370" t="s">
        <v>294</v>
      </c>
      <c r="D100" s="370" t="s">
        <v>238</v>
      </c>
      <c r="E100" s="370" t="s">
        <v>195</v>
      </c>
      <c r="F100" s="370" t="s">
        <v>195</v>
      </c>
      <c r="G100" s="371" t="s">
        <v>295</v>
      </c>
      <c r="H100" s="370" t="s">
        <v>192</v>
      </c>
      <c r="I100" s="371" t="s">
        <v>193</v>
      </c>
      <c r="J100" s="371" t="s">
        <v>193</v>
      </c>
      <c r="K100" s="366">
        <v>207.78</v>
      </c>
      <c r="L100" s="370"/>
      <c r="M100" s="370"/>
      <c r="N100" s="370"/>
      <c r="O100" s="370"/>
      <c r="P100" s="370"/>
    </row>
    <row r="101" spans="1:16" ht="15" x14ac:dyDescent="0.25">
      <c r="A101" s="371" t="s">
        <v>474</v>
      </c>
      <c r="B101" s="370" t="s">
        <v>475</v>
      </c>
      <c r="C101" s="370" t="s">
        <v>294</v>
      </c>
      <c r="D101" s="370" t="s">
        <v>238</v>
      </c>
      <c r="E101" s="370" t="s">
        <v>195</v>
      </c>
      <c r="F101" s="370" t="s">
        <v>195</v>
      </c>
      <c r="G101" s="371" t="s">
        <v>295</v>
      </c>
      <c r="H101" s="370" t="s">
        <v>192</v>
      </c>
      <c r="I101" s="371" t="s">
        <v>193</v>
      </c>
      <c r="J101" s="371" t="s">
        <v>193</v>
      </c>
      <c r="K101" s="366">
        <v>33.81</v>
      </c>
      <c r="L101" s="370"/>
      <c r="M101" s="370"/>
      <c r="N101" s="370"/>
      <c r="O101" s="370"/>
      <c r="P101" s="370"/>
    </row>
    <row r="102" spans="1:16" ht="15" x14ac:dyDescent="0.25">
      <c r="A102" s="371" t="s">
        <v>476</v>
      </c>
      <c r="B102" s="370" t="s">
        <v>477</v>
      </c>
      <c r="C102" s="370" t="s">
        <v>294</v>
      </c>
      <c r="D102" s="370" t="s">
        <v>238</v>
      </c>
      <c r="E102" s="370" t="s">
        <v>195</v>
      </c>
      <c r="F102" s="370" t="s">
        <v>195</v>
      </c>
      <c r="G102" s="371" t="s">
        <v>295</v>
      </c>
      <c r="H102" s="370" t="s">
        <v>192</v>
      </c>
      <c r="I102" s="371" t="s">
        <v>193</v>
      </c>
      <c r="J102" s="371" t="s">
        <v>193</v>
      </c>
      <c r="K102" s="366">
        <v>2.96</v>
      </c>
      <c r="L102" s="370"/>
      <c r="M102" s="370"/>
      <c r="N102" s="370"/>
      <c r="O102" s="370"/>
      <c r="P102" s="370"/>
    </row>
    <row r="103" spans="1:16" ht="15" x14ac:dyDescent="0.25">
      <c r="A103" s="371" t="s">
        <v>478</v>
      </c>
      <c r="B103" s="370" t="s">
        <v>479</v>
      </c>
      <c r="C103" s="370" t="s">
        <v>294</v>
      </c>
      <c r="D103" s="370" t="s">
        <v>238</v>
      </c>
      <c r="E103" s="370" t="s">
        <v>195</v>
      </c>
      <c r="F103" s="370" t="s">
        <v>195</v>
      </c>
      <c r="G103" s="371" t="s">
        <v>295</v>
      </c>
      <c r="H103" s="370" t="s">
        <v>192</v>
      </c>
      <c r="I103" s="371" t="s">
        <v>193</v>
      </c>
      <c r="J103" s="371" t="s">
        <v>193</v>
      </c>
      <c r="K103" s="366">
        <v>557.41</v>
      </c>
      <c r="L103" s="370"/>
      <c r="M103" s="370"/>
      <c r="N103" s="370"/>
      <c r="O103" s="370"/>
      <c r="P103" s="370"/>
    </row>
    <row r="104" spans="1:16" ht="15" x14ac:dyDescent="0.25">
      <c r="A104" s="371" t="s">
        <v>480</v>
      </c>
      <c r="B104" s="370" t="s">
        <v>481</v>
      </c>
      <c r="C104" s="370" t="s">
        <v>294</v>
      </c>
      <c r="D104" s="370" t="s">
        <v>238</v>
      </c>
      <c r="E104" s="370" t="s">
        <v>195</v>
      </c>
      <c r="F104" s="370" t="s">
        <v>195</v>
      </c>
      <c r="G104" s="371" t="s">
        <v>295</v>
      </c>
      <c r="H104" s="370" t="s">
        <v>192</v>
      </c>
      <c r="I104" s="371" t="s">
        <v>193</v>
      </c>
      <c r="J104" s="371" t="s">
        <v>193</v>
      </c>
      <c r="K104" s="366">
        <v>8.6999999999999993</v>
      </c>
      <c r="L104" s="370"/>
      <c r="M104" s="370"/>
      <c r="N104" s="370"/>
      <c r="O104" s="370"/>
      <c r="P104" s="370"/>
    </row>
    <row r="105" spans="1:16" ht="15" x14ac:dyDescent="0.25">
      <c r="A105" s="371" t="s">
        <v>482</v>
      </c>
      <c r="B105" s="370" t="s">
        <v>483</v>
      </c>
      <c r="C105" s="370" t="s">
        <v>294</v>
      </c>
      <c r="D105" s="370" t="s">
        <v>238</v>
      </c>
      <c r="E105" s="370" t="s">
        <v>195</v>
      </c>
      <c r="F105" s="370" t="s">
        <v>195</v>
      </c>
      <c r="G105" s="371" t="s">
        <v>295</v>
      </c>
      <c r="H105" s="370" t="s">
        <v>192</v>
      </c>
      <c r="I105" s="371" t="s">
        <v>193</v>
      </c>
      <c r="J105" s="371" t="s">
        <v>193</v>
      </c>
      <c r="K105" s="366">
        <v>21225.48</v>
      </c>
      <c r="L105" s="370"/>
      <c r="M105" s="370"/>
      <c r="N105" s="370"/>
      <c r="O105" s="370"/>
      <c r="P105" s="370"/>
    </row>
    <row r="106" spans="1:16" ht="15" x14ac:dyDescent="0.25">
      <c r="A106" s="371" t="s">
        <v>484</v>
      </c>
      <c r="B106" s="370" t="s">
        <v>485</v>
      </c>
      <c r="C106" s="370" t="s">
        <v>294</v>
      </c>
      <c r="D106" s="370" t="s">
        <v>238</v>
      </c>
      <c r="E106" s="370" t="s">
        <v>195</v>
      </c>
      <c r="F106" s="370" t="s">
        <v>195</v>
      </c>
      <c r="G106" s="371" t="s">
        <v>295</v>
      </c>
      <c r="H106" s="370" t="s">
        <v>192</v>
      </c>
      <c r="I106" s="371" t="s">
        <v>193</v>
      </c>
      <c r="J106" s="371" t="s">
        <v>193</v>
      </c>
      <c r="K106" s="366">
        <v>95501.359999999986</v>
      </c>
      <c r="L106" s="370"/>
      <c r="M106" s="370"/>
      <c r="N106" s="370"/>
      <c r="O106" s="370"/>
      <c r="P106" s="370"/>
    </row>
    <row r="107" spans="1:16" ht="15" x14ac:dyDescent="0.25">
      <c r="A107" s="371" t="s">
        <v>486</v>
      </c>
      <c r="B107" s="370" t="s">
        <v>487</v>
      </c>
      <c r="C107" s="370" t="s">
        <v>294</v>
      </c>
      <c r="D107" s="370" t="s">
        <v>238</v>
      </c>
      <c r="E107" s="370" t="s">
        <v>195</v>
      </c>
      <c r="F107" s="370" t="s">
        <v>195</v>
      </c>
      <c r="G107" s="371" t="s">
        <v>295</v>
      </c>
      <c r="H107" s="370" t="s">
        <v>192</v>
      </c>
      <c r="I107" s="371" t="s">
        <v>193</v>
      </c>
      <c r="J107" s="371" t="s">
        <v>193</v>
      </c>
      <c r="K107" s="366">
        <v>-105517.27000000002</v>
      </c>
      <c r="L107" s="370"/>
      <c r="M107" s="370"/>
      <c r="N107" s="370"/>
      <c r="O107" s="370"/>
      <c r="P107" s="370"/>
    </row>
    <row r="108" spans="1:16" ht="15" x14ac:dyDescent="0.25">
      <c r="A108" s="371" t="s">
        <v>488</v>
      </c>
      <c r="B108" s="370" t="s">
        <v>489</v>
      </c>
      <c r="C108" s="370" t="s">
        <v>294</v>
      </c>
      <c r="D108" s="370" t="s">
        <v>238</v>
      </c>
      <c r="E108" s="370" t="s">
        <v>195</v>
      </c>
      <c r="F108" s="370" t="s">
        <v>195</v>
      </c>
      <c r="G108" s="371" t="s">
        <v>295</v>
      </c>
      <c r="H108" s="370" t="s">
        <v>192</v>
      </c>
      <c r="I108" s="371" t="s">
        <v>193</v>
      </c>
      <c r="J108" s="371" t="s">
        <v>193</v>
      </c>
      <c r="K108" s="366">
        <v>1146.5500000000002</v>
      </c>
      <c r="L108" s="370"/>
      <c r="M108" s="370"/>
      <c r="N108" s="370"/>
      <c r="O108" s="370"/>
      <c r="P108" s="370"/>
    </row>
    <row r="109" spans="1:16" ht="15" x14ac:dyDescent="0.25">
      <c r="A109" s="371" t="s">
        <v>490</v>
      </c>
      <c r="B109" s="370" t="s">
        <v>491</v>
      </c>
      <c r="C109" s="370" t="s">
        <v>294</v>
      </c>
      <c r="D109" s="370" t="s">
        <v>238</v>
      </c>
      <c r="E109" s="370" t="s">
        <v>195</v>
      </c>
      <c r="F109" s="370" t="s">
        <v>195</v>
      </c>
      <c r="G109" s="371" t="s">
        <v>295</v>
      </c>
      <c r="H109" s="370" t="s">
        <v>192</v>
      </c>
      <c r="I109" s="371" t="s">
        <v>193</v>
      </c>
      <c r="J109" s="371" t="s">
        <v>193</v>
      </c>
      <c r="K109" s="366">
        <v>-1094.22</v>
      </c>
      <c r="L109" s="370"/>
      <c r="M109" s="370"/>
      <c r="N109" s="370"/>
      <c r="O109" s="370"/>
      <c r="P109" s="370"/>
    </row>
    <row r="110" spans="1:16" ht="15" x14ac:dyDescent="0.25">
      <c r="A110" s="371" t="s">
        <v>492</v>
      </c>
      <c r="B110" s="370" t="s">
        <v>493</v>
      </c>
      <c r="C110" s="370" t="s">
        <v>294</v>
      </c>
      <c r="D110" s="370" t="s">
        <v>238</v>
      </c>
      <c r="E110" s="370" t="s">
        <v>195</v>
      </c>
      <c r="F110" s="370" t="s">
        <v>195</v>
      </c>
      <c r="G110" s="371" t="s">
        <v>295</v>
      </c>
      <c r="H110" s="370" t="s">
        <v>192</v>
      </c>
      <c r="I110" s="371" t="s">
        <v>193</v>
      </c>
      <c r="J110" s="371" t="s">
        <v>193</v>
      </c>
      <c r="K110" s="366">
        <v>8553.0499999999993</v>
      </c>
      <c r="L110" s="370"/>
      <c r="M110" s="370"/>
      <c r="N110" s="370"/>
      <c r="O110" s="370"/>
      <c r="P110" s="370"/>
    </row>
    <row r="111" spans="1:16" ht="15" x14ac:dyDescent="0.25">
      <c r="A111" s="371" t="s">
        <v>494</v>
      </c>
      <c r="B111" s="370" t="s">
        <v>495</v>
      </c>
      <c r="C111" s="370" t="s">
        <v>294</v>
      </c>
      <c r="D111" s="370" t="s">
        <v>238</v>
      </c>
      <c r="E111" s="370" t="s">
        <v>195</v>
      </c>
      <c r="F111" s="370" t="s">
        <v>195</v>
      </c>
      <c r="G111" s="371" t="s">
        <v>295</v>
      </c>
      <c r="H111" s="370" t="s">
        <v>192</v>
      </c>
      <c r="I111" s="371" t="s">
        <v>193</v>
      </c>
      <c r="J111" s="371" t="s">
        <v>193</v>
      </c>
      <c r="K111" s="366">
        <v>-0.05</v>
      </c>
      <c r="L111" s="370"/>
      <c r="M111" s="370"/>
      <c r="N111" s="370"/>
      <c r="O111" s="370"/>
      <c r="P111" s="370"/>
    </row>
    <row r="112" spans="1:16" ht="15" x14ac:dyDescent="0.25">
      <c r="A112" s="371" t="s">
        <v>496</v>
      </c>
      <c r="B112" s="370" t="s">
        <v>497</v>
      </c>
      <c r="C112" s="370" t="s">
        <v>294</v>
      </c>
      <c r="D112" s="370" t="s">
        <v>238</v>
      </c>
      <c r="E112" s="370" t="s">
        <v>195</v>
      </c>
      <c r="F112" s="370" t="s">
        <v>195</v>
      </c>
      <c r="G112" s="371" t="s">
        <v>295</v>
      </c>
      <c r="H112" s="370" t="s">
        <v>192</v>
      </c>
      <c r="I112" s="371" t="s">
        <v>193</v>
      </c>
      <c r="J112" s="371" t="s">
        <v>193</v>
      </c>
      <c r="K112" s="366">
        <v>3862.58</v>
      </c>
      <c r="L112" s="370"/>
      <c r="M112" s="370"/>
      <c r="N112" s="370"/>
      <c r="O112" s="370"/>
      <c r="P112" s="370"/>
    </row>
    <row r="113" spans="1:16" ht="15" x14ac:dyDescent="0.25">
      <c r="A113" s="371" t="s">
        <v>498</v>
      </c>
      <c r="B113" s="370" t="s">
        <v>499</v>
      </c>
      <c r="C113" s="370" t="s">
        <v>294</v>
      </c>
      <c r="D113" s="370" t="s">
        <v>238</v>
      </c>
      <c r="E113" s="370" t="s">
        <v>195</v>
      </c>
      <c r="F113" s="370" t="s">
        <v>195</v>
      </c>
      <c r="G113" s="371" t="s">
        <v>295</v>
      </c>
      <c r="H113" s="370" t="s">
        <v>192</v>
      </c>
      <c r="I113" s="371" t="s">
        <v>193</v>
      </c>
      <c r="J113" s="371" t="s">
        <v>193</v>
      </c>
      <c r="K113" s="366">
        <v>-20770.510000000002</v>
      </c>
      <c r="L113" s="370"/>
      <c r="M113" s="370"/>
      <c r="N113" s="370"/>
      <c r="O113" s="370"/>
      <c r="P113" s="370"/>
    </row>
    <row r="114" spans="1:16" ht="15" x14ac:dyDescent="0.25">
      <c r="A114" s="371" t="s">
        <v>500</v>
      </c>
      <c r="B114" s="370" t="s">
        <v>501</v>
      </c>
      <c r="C114" s="370" t="s">
        <v>294</v>
      </c>
      <c r="D114" s="370" t="s">
        <v>238</v>
      </c>
      <c r="E114" s="370" t="s">
        <v>195</v>
      </c>
      <c r="F114" s="370" t="s">
        <v>195</v>
      </c>
      <c r="G114" s="371" t="s">
        <v>295</v>
      </c>
      <c r="H114" s="370" t="s">
        <v>192</v>
      </c>
      <c r="I114" s="371" t="s">
        <v>193</v>
      </c>
      <c r="J114" s="371" t="s">
        <v>193</v>
      </c>
      <c r="K114" s="366">
        <v>-7352.92</v>
      </c>
      <c r="L114" s="370"/>
      <c r="M114" s="370"/>
      <c r="N114" s="370"/>
      <c r="O114" s="370"/>
      <c r="P114" s="370"/>
    </row>
    <row r="115" spans="1:16" ht="15" x14ac:dyDescent="0.25">
      <c r="A115" s="371" t="s">
        <v>502</v>
      </c>
      <c r="B115" s="370" t="s">
        <v>503</v>
      </c>
      <c r="C115" s="370" t="s">
        <v>294</v>
      </c>
      <c r="D115" s="370" t="s">
        <v>238</v>
      </c>
      <c r="E115" s="370" t="s">
        <v>195</v>
      </c>
      <c r="F115" s="370" t="s">
        <v>195</v>
      </c>
      <c r="G115" s="371" t="s">
        <v>295</v>
      </c>
      <c r="H115" s="370" t="s">
        <v>192</v>
      </c>
      <c r="I115" s="371" t="s">
        <v>193</v>
      </c>
      <c r="J115" s="371" t="s">
        <v>193</v>
      </c>
      <c r="K115" s="366">
        <v>-1071.07</v>
      </c>
      <c r="L115" s="370"/>
      <c r="M115" s="370"/>
      <c r="N115" s="370"/>
      <c r="O115" s="370"/>
      <c r="P115" s="370"/>
    </row>
    <row r="116" spans="1:16" ht="15" x14ac:dyDescent="0.25">
      <c r="A116" s="371" t="s">
        <v>504</v>
      </c>
      <c r="B116" s="370" t="s">
        <v>505</v>
      </c>
      <c r="C116" s="370" t="s">
        <v>294</v>
      </c>
      <c r="D116" s="370" t="s">
        <v>238</v>
      </c>
      <c r="E116" s="370" t="s">
        <v>195</v>
      </c>
      <c r="F116" s="370" t="s">
        <v>195</v>
      </c>
      <c r="G116" s="371" t="s">
        <v>295</v>
      </c>
      <c r="H116" s="370" t="s">
        <v>192</v>
      </c>
      <c r="I116" s="371" t="s">
        <v>193</v>
      </c>
      <c r="J116" s="371" t="s">
        <v>193</v>
      </c>
      <c r="K116" s="366">
        <v>-77.699999999999989</v>
      </c>
      <c r="L116" s="370"/>
      <c r="M116" s="370"/>
      <c r="N116" s="370"/>
      <c r="O116" s="370"/>
      <c r="P116" s="370"/>
    </row>
    <row r="117" spans="1:16" ht="15" x14ac:dyDescent="0.25">
      <c r="A117" s="371" t="s">
        <v>506</v>
      </c>
      <c r="B117" s="370" t="s">
        <v>507</v>
      </c>
      <c r="C117" s="370" t="s">
        <v>294</v>
      </c>
      <c r="D117" s="370" t="s">
        <v>238</v>
      </c>
      <c r="E117" s="370" t="s">
        <v>195</v>
      </c>
      <c r="F117" s="370" t="s">
        <v>195</v>
      </c>
      <c r="G117" s="371" t="s">
        <v>295</v>
      </c>
      <c r="H117" s="370" t="s">
        <v>192</v>
      </c>
      <c r="I117" s="371" t="s">
        <v>193</v>
      </c>
      <c r="J117" s="371" t="s">
        <v>193</v>
      </c>
      <c r="K117" s="366">
        <v>1459382.5599999998</v>
      </c>
      <c r="L117" s="370"/>
      <c r="M117" s="370"/>
      <c r="N117" s="370"/>
      <c r="O117" s="370"/>
      <c r="P117" s="37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C25D1-73BC-49AC-946D-72781B76936C}">
  <dimension ref="A1:O108"/>
  <sheetViews>
    <sheetView topLeftCell="A71" workbookViewId="0">
      <selection activeCell="F42" sqref="F42"/>
    </sheetView>
  </sheetViews>
  <sheetFormatPr defaultRowHeight="12.75" x14ac:dyDescent="0.2"/>
  <cols>
    <col min="1" max="1" width="8.85546875" bestFit="1" customWidth="1"/>
    <col min="2" max="2" width="42.85546875" bestFit="1" customWidth="1"/>
    <col min="3" max="3" width="6.140625" bestFit="1" customWidth="1"/>
    <col min="4" max="4" width="26" bestFit="1" customWidth="1"/>
    <col min="5" max="6" width="16.140625" bestFit="1" customWidth="1"/>
    <col min="7" max="7" width="4.5703125" bestFit="1" customWidth="1"/>
    <col min="8" max="8" width="9.42578125" bestFit="1" customWidth="1"/>
    <col min="9" max="10" width="5.85546875" bestFit="1" customWidth="1"/>
    <col min="11" max="11" width="21.5703125" bestFit="1" customWidth="1"/>
    <col min="13" max="13" width="10.140625" bestFit="1" customWidth="1"/>
    <col min="15" max="15" width="11.140625" bestFit="1" customWidth="1"/>
  </cols>
  <sheetData>
    <row r="1" spans="1:11" ht="15" x14ac:dyDescent="0.25">
      <c r="A1" s="370"/>
      <c r="B1" s="370"/>
      <c r="C1" s="370"/>
      <c r="D1" s="370"/>
      <c r="E1" s="370"/>
      <c r="F1" s="370"/>
      <c r="G1" s="370"/>
      <c r="H1" s="370"/>
      <c r="I1" s="370"/>
      <c r="J1" s="370"/>
      <c r="K1" s="370" t="s">
        <v>181</v>
      </c>
    </row>
    <row r="2" spans="1:11" ht="15" x14ac:dyDescent="0.25">
      <c r="A2" s="370"/>
      <c r="B2" s="370"/>
      <c r="C2" s="370"/>
      <c r="D2" s="370"/>
      <c r="E2" s="370"/>
      <c r="F2" s="370"/>
      <c r="G2" s="370"/>
      <c r="H2" s="370"/>
      <c r="I2" s="370"/>
      <c r="J2" s="370"/>
      <c r="K2" s="370" t="s">
        <v>182</v>
      </c>
    </row>
    <row r="3" spans="1:11" ht="15" x14ac:dyDescent="0.25">
      <c r="A3" s="370"/>
      <c r="B3" s="370"/>
      <c r="C3" s="370"/>
      <c r="D3" s="370"/>
      <c r="E3" s="370"/>
      <c r="F3" s="370"/>
      <c r="G3" s="370"/>
      <c r="H3" s="370"/>
      <c r="I3" s="370"/>
      <c r="J3" s="370"/>
      <c r="K3" s="370" t="s">
        <v>183</v>
      </c>
    </row>
    <row r="4" spans="1:11" ht="15" x14ac:dyDescent="0.25">
      <c r="A4" s="370"/>
      <c r="B4" s="370"/>
      <c r="C4" s="370"/>
      <c r="D4" s="370"/>
      <c r="E4" s="370"/>
      <c r="F4" s="370"/>
      <c r="G4" s="370"/>
      <c r="H4" s="370"/>
      <c r="I4" s="370"/>
      <c r="J4" s="370"/>
      <c r="K4" s="370" t="s">
        <v>184</v>
      </c>
    </row>
    <row r="5" spans="1:11" ht="15" x14ac:dyDescent="0.25">
      <c r="A5" s="370"/>
      <c r="B5" s="370"/>
      <c r="C5" s="370"/>
      <c r="D5" s="370"/>
      <c r="E5" s="370"/>
      <c r="F5" s="370"/>
      <c r="G5" s="370"/>
      <c r="H5" s="370"/>
      <c r="I5" s="370"/>
      <c r="J5" s="370"/>
      <c r="K5" s="370" t="s">
        <v>239</v>
      </c>
    </row>
    <row r="6" spans="1:11" ht="15" x14ac:dyDescent="0.25">
      <c r="A6" s="370"/>
      <c r="B6" s="370"/>
      <c r="C6" s="370"/>
      <c r="D6" s="370"/>
      <c r="E6" s="370"/>
      <c r="F6" s="370"/>
      <c r="G6" s="370"/>
      <c r="H6" s="370"/>
      <c r="I6" s="370"/>
      <c r="J6" s="370"/>
      <c r="K6" s="371" t="s">
        <v>186</v>
      </c>
    </row>
    <row r="7" spans="1:11" ht="15" x14ac:dyDescent="0.25">
      <c r="A7" s="370"/>
      <c r="B7" s="370"/>
      <c r="C7" s="370"/>
      <c r="D7" s="370"/>
      <c r="E7" s="370"/>
      <c r="F7" s="370"/>
      <c r="G7" s="370"/>
      <c r="H7" s="370"/>
      <c r="I7" s="370"/>
      <c r="J7" s="370"/>
      <c r="K7" s="370" t="s">
        <v>187</v>
      </c>
    </row>
    <row r="8" spans="1:11" ht="15" x14ac:dyDescent="0.25">
      <c r="A8" s="370"/>
      <c r="B8" s="370"/>
      <c r="C8" s="370"/>
      <c r="D8" s="370"/>
      <c r="E8" s="370"/>
      <c r="F8" s="370"/>
      <c r="G8" s="370"/>
      <c r="H8" s="370"/>
      <c r="I8" s="370"/>
      <c r="J8" s="370"/>
      <c r="K8" s="370" t="s">
        <v>188</v>
      </c>
    </row>
    <row r="9" spans="1:11" ht="15" x14ac:dyDescent="0.25">
      <c r="A9" s="370"/>
      <c r="B9" s="370"/>
      <c r="C9" s="370"/>
      <c r="D9" s="370"/>
      <c r="E9" s="370"/>
      <c r="F9" s="370"/>
      <c r="G9" s="370"/>
      <c r="H9" s="370"/>
      <c r="I9" s="370"/>
      <c r="J9" s="370"/>
      <c r="K9" s="370" t="s">
        <v>189</v>
      </c>
    </row>
    <row r="10" spans="1:11" ht="15" x14ac:dyDescent="0.25">
      <c r="A10" s="370"/>
      <c r="B10" s="370"/>
      <c r="C10" s="370"/>
      <c r="D10" s="370"/>
      <c r="E10" s="370"/>
      <c r="F10" s="370"/>
      <c r="G10" s="370"/>
      <c r="H10" s="370"/>
      <c r="I10" s="370"/>
      <c r="J10" s="370"/>
      <c r="K10" s="370" t="s">
        <v>290</v>
      </c>
    </row>
    <row r="11" spans="1:11" ht="15" x14ac:dyDescent="0.25">
      <c r="A11" s="371" t="s">
        <v>292</v>
      </c>
      <c r="B11" s="370" t="s">
        <v>293</v>
      </c>
      <c r="C11" s="370" t="s">
        <v>294</v>
      </c>
      <c r="D11" s="370" t="s">
        <v>238</v>
      </c>
      <c r="E11" s="370" t="s">
        <v>195</v>
      </c>
      <c r="F11" s="370" t="s">
        <v>195</v>
      </c>
      <c r="G11" s="371" t="s">
        <v>508</v>
      </c>
      <c r="H11" s="370" t="s">
        <v>215</v>
      </c>
      <c r="I11" s="371" t="s">
        <v>216</v>
      </c>
      <c r="J11" s="371" t="s">
        <v>216</v>
      </c>
      <c r="K11" s="366">
        <v>164316.14000000001</v>
      </c>
    </row>
    <row r="12" spans="1:11" ht="15" x14ac:dyDescent="0.25">
      <c r="A12" s="371" t="s">
        <v>296</v>
      </c>
      <c r="B12" s="370" t="s">
        <v>297</v>
      </c>
      <c r="C12" s="370" t="s">
        <v>294</v>
      </c>
      <c r="D12" s="370" t="s">
        <v>238</v>
      </c>
      <c r="E12" s="370" t="s">
        <v>195</v>
      </c>
      <c r="F12" s="370" t="s">
        <v>195</v>
      </c>
      <c r="G12" s="371" t="s">
        <v>508</v>
      </c>
      <c r="H12" s="370" t="s">
        <v>215</v>
      </c>
      <c r="I12" s="371" t="s">
        <v>216</v>
      </c>
      <c r="J12" s="371" t="s">
        <v>216</v>
      </c>
      <c r="K12" s="366">
        <v>72.709999999999994</v>
      </c>
    </row>
    <row r="13" spans="1:11" ht="15" x14ac:dyDescent="0.25">
      <c r="A13" s="371" t="s">
        <v>302</v>
      </c>
      <c r="B13" s="370" t="s">
        <v>303</v>
      </c>
      <c r="C13" s="370" t="s">
        <v>294</v>
      </c>
      <c r="D13" s="370" t="s">
        <v>238</v>
      </c>
      <c r="E13" s="370" t="s">
        <v>195</v>
      </c>
      <c r="F13" s="370" t="s">
        <v>195</v>
      </c>
      <c r="G13" s="371" t="s">
        <v>508</v>
      </c>
      <c r="H13" s="370" t="s">
        <v>215</v>
      </c>
      <c r="I13" s="371" t="s">
        <v>216</v>
      </c>
      <c r="J13" s="371" t="s">
        <v>216</v>
      </c>
      <c r="K13" s="366">
        <v>-6318.65</v>
      </c>
    </row>
    <row r="14" spans="1:11" ht="15" x14ac:dyDescent="0.25">
      <c r="A14" s="371" t="s">
        <v>304</v>
      </c>
      <c r="B14" s="370" t="s">
        <v>305</v>
      </c>
      <c r="C14" s="370" t="s">
        <v>294</v>
      </c>
      <c r="D14" s="370" t="s">
        <v>238</v>
      </c>
      <c r="E14" s="370" t="s">
        <v>195</v>
      </c>
      <c r="F14" s="370" t="s">
        <v>195</v>
      </c>
      <c r="G14" s="371" t="s">
        <v>508</v>
      </c>
      <c r="H14" s="370" t="s">
        <v>215</v>
      </c>
      <c r="I14" s="371" t="s">
        <v>216</v>
      </c>
      <c r="J14" s="371" t="s">
        <v>216</v>
      </c>
      <c r="K14" s="366">
        <v>788.62000000000012</v>
      </c>
    </row>
    <row r="15" spans="1:11" ht="15" x14ac:dyDescent="0.25">
      <c r="A15" s="371" t="s">
        <v>306</v>
      </c>
      <c r="B15" s="370" t="s">
        <v>307</v>
      </c>
      <c r="C15" s="370" t="s">
        <v>294</v>
      </c>
      <c r="D15" s="370" t="s">
        <v>238</v>
      </c>
      <c r="E15" s="370" t="s">
        <v>195</v>
      </c>
      <c r="F15" s="370" t="s">
        <v>195</v>
      </c>
      <c r="G15" s="371" t="s">
        <v>508</v>
      </c>
      <c r="H15" s="370" t="s">
        <v>215</v>
      </c>
      <c r="I15" s="371" t="s">
        <v>216</v>
      </c>
      <c r="J15" s="371" t="s">
        <v>216</v>
      </c>
      <c r="K15" s="366">
        <v>57.66</v>
      </c>
    </row>
    <row r="16" spans="1:11" ht="15" x14ac:dyDescent="0.25">
      <c r="A16" s="371" t="s">
        <v>308</v>
      </c>
      <c r="B16" s="370" t="s">
        <v>309</v>
      </c>
      <c r="C16" s="370" t="s">
        <v>294</v>
      </c>
      <c r="D16" s="370" t="s">
        <v>238</v>
      </c>
      <c r="E16" s="370" t="s">
        <v>195</v>
      </c>
      <c r="F16" s="370" t="s">
        <v>195</v>
      </c>
      <c r="G16" s="371" t="s">
        <v>508</v>
      </c>
      <c r="H16" s="370" t="s">
        <v>215</v>
      </c>
      <c r="I16" s="371" t="s">
        <v>216</v>
      </c>
      <c r="J16" s="371" t="s">
        <v>216</v>
      </c>
      <c r="K16" s="366">
        <v>824.92</v>
      </c>
    </row>
    <row r="17" spans="1:15" ht="15" x14ac:dyDescent="0.25">
      <c r="A17" s="371" t="s">
        <v>310</v>
      </c>
      <c r="B17" s="371" t="s">
        <v>311</v>
      </c>
      <c r="C17" s="370" t="s">
        <v>294</v>
      </c>
      <c r="D17" s="370" t="s">
        <v>238</v>
      </c>
      <c r="E17" s="370" t="s">
        <v>195</v>
      </c>
      <c r="F17" s="370" t="s">
        <v>195</v>
      </c>
      <c r="G17" s="371" t="s">
        <v>508</v>
      </c>
      <c r="H17" s="370" t="s">
        <v>215</v>
      </c>
      <c r="I17" s="371" t="s">
        <v>216</v>
      </c>
      <c r="J17" s="371" t="s">
        <v>216</v>
      </c>
      <c r="K17" s="366">
        <v>22.419999999999998</v>
      </c>
    </row>
    <row r="18" spans="1:15" ht="15" x14ac:dyDescent="0.25">
      <c r="A18" s="371" t="s">
        <v>312</v>
      </c>
      <c r="B18" s="371" t="s">
        <v>313</v>
      </c>
      <c r="C18" s="370" t="s">
        <v>294</v>
      </c>
      <c r="D18" s="370" t="s">
        <v>238</v>
      </c>
      <c r="E18" s="370" t="s">
        <v>195</v>
      </c>
      <c r="F18" s="370" t="s">
        <v>195</v>
      </c>
      <c r="G18" s="371" t="s">
        <v>508</v>
      </c>
      <c r="H18" s="370" t="s">
        <v>215</v>
      </c>
      <c r="I18" s="371" t="s">
        <v>216</v>
      </c>
      <c r="J18" s="371" t="s">
        <v>216</v>
      </c>
      <c r="K18" s="366">
        <v>10716.36</v>
      </c>
    </row>
    <row r="19" spans="1:15" ht="15" x14ac:dyDescent="0.25">
      <c r="A19" s="371" t="s">
        <v>314</v>
      </c>
      <c r="B19" s="370" t="s">
        <v>315</v>
      </c>
      <c r="C19" s="370" t="s">
        <v>294</v>
      </c>
      <c r="D19" s="370" t="s">
        <v>238</v>
      </c>
      <c r="E19" s="370" t="s">
        <v>195</v>
      </c>
      <c r="F19" s="370" t="s">
        <v>195</v>
      </c>
      <c r="G19" s="371" t="s">
        <v>508</v>
      </c>
      <c r="H19" s="370" t="s">
        <v>215</v>
      </c>
      <c r="I19" s="371" t="s">
        <v>216</v>
      </c>
      <c r="J19" s="371" t="s">
        <v>216</v>
      </c>
      <c r="K19" s="366">
        <v>3741.9</v>
      </c>
    </row>
    <row r="20" spans="1:15" ht="15" x14ac:dyDescent="0.25">
      <c r="A20" s="371" t="s">
        <v>316</v>
      </c>
      <c r="B20" s="370" t="s">
        <v>317</v>
      </c>
      <c r="C20" s="370" t="s">
        <v>294</v>
      </c>
      <c r="D20" s="370" t="s">
        <v>238</v>
      </c>
      <c r="E20" s="370" t="s">
        <v>195</v>
      </c>
      <c r="F20" s="370" t="s">
        <v>195</v>
      </c>
      <c r="G20" s="371" t="s">
        <v>508</v>
      </c>
      <c r="H20" s="370" t="s">
        <v>215</v>
      </c>
      <c r="I20" s="371" t="s">
        <v>216</v>
      </c>
      <c r="J20" s="371" t="s">
        <v>216</v>
      </c>
      <c r="K20" s="366">
        <v>1090.5</v>
      </c>
    </row>
    <row r="21" spans="1:15" ht="15" x14ac:dyDescent="0.25">
      <c r="A21" s="371" t="s">
        <v>318</v>
      </c>
      <c r="B21" s="370" t="s">
        <v>319</v>
      </c>
      <c r="C21" s="370" t="s">
        <v>294</v>
      </c>
      <c r="D21" s="370" t="s">
        <v>238</v>
      </c>
      <c r="E21" s="370" t="s">
        <v>195</v>
      </c>
      <c r="F21" s="370" t="s">
        <v>195</v>
      </c>
      <c r="G21" s="371" t="s">
        <v>508</v>
      </c>
      <c r="H21" s="370" t="s">
        <v>215</v>
      </c>
      <c r="I21" s="371" t="s">
        <v>216</v>
      </c>
      <c r="J21" s="371" t="s">
        <v>216</v>
      </c>
      <c r="K21" s="366">
        <v>1060.1999999999998</v>
      </c>
    </row>
    <row r="22" spans="1:15" ht="15" x14ac:dyDescent="0.25">
      <c r="A22" s="371" t="s">
        <v>320</v>
      </c>
      <c r="B22" s="370" t="s">
        <v>321</v>
      </c>
      <c r="C22" s="370" t="s">
        <v>294</v>
      </c>
      <c r="D22" s="370" t="s">
        <v>238</v>
      </c>
      <c r="E22" s="370" t="s">
        <v>195</v>
      </c>
      <c r="F22" s="370" t="s">
        <v>195</v>
      </c>
      <c r="G22" s="371" t="s">
        <v>508</v>
      </c>
      <c r="H22" s="370" t="s">
        <v>215</v>
      </c>
      <c r="I22" s="371" t="s">
        <v>216</v>
      </c>
      <c r="J22" s="371" t="s">
        <v>216</v>
      </c>
      <c r="K22" s="366">
        <v>19334.66</v>
      </c>
    </row>
    <row r="23" spans="1:15" ht="15" x14ac:dyDescent="0.25">
      <c r="A23" s="371" t="s">
        <v>322</v>
      </c>
      <c r="B23" s="370" t="s">
        <v>323</v>
      </c>
      <c r="C23" s="370" t="s">
        <v>294</v>
      </c>
      <c r="D23" s="370" t="s">
        <v>238</v>
      </c>
      <c r="E23" s="370" t="s">
        <v>195</v>
      </c>
      <c r="F23" s="370" t="s">
        <v>195</v>
      </c>
      <c r="G23" s="371" t="s">
        <v>508</v>
      </c>
      <c r="H23" s="370" t="s">
        <v>215</v>
      </c>
      <c r="I23" s="371" t="s">
        <v>216</v>
      </c>
      <c r="J23" s="371" t="s">
        <v>216</v>
      </c>
      <c r="K23" s="366">
        <v>257.45999999999998</v>
      </c>
    </row>
    <row r="24" spans="1:15" ht="15" x14ac:dyDescent="0.25">
      <c r="A24" s="371" t="s">
        <v>324</v>
      </c>
      <c r="B24" s="370" t="s">
        <v>325</v>
      </c>
      <c r="C24" s="370" t="s">
        <v>294</v>
      </c>
      <c r="D24" s="370" t="s">
        <v>238</v>
      </c>
      <c r="E24" s="370" t="s">
        <v>195</v>
      </c>
      <c r="F24" s="370" t="s">
        <v>195</v>
      </c>
      <c r="G24" s="371" t="s">
        <v>508</v>
      </c>
      <c r="H24" s="370" t="s">
        <v>215</v>
      </c>
      <c r="I24" s="371" t="s">
        <v>216</v>
      </c>
      <c r="J24" s="371" t="s">
        <v>216</v>
      </c>
      <c r="K24" s="366">
        <v>1453.86</v>
      </c>
      <c r="M24" s="375">
        <f>SUM(K12:K28)</f>
        <v>46944.319999999992</v>
      </c>
      <c r="O24" s="375">
        <f>SUM(K11:K34)</f>
        <v>260766.48</v>
      </c>
    </row>
    <row r="25" spans="1:15" ht="15" x14ac:dyDescent="0.25">
      <c r="A25" s="371" t="s">
        <v>326</v>
      </c>
      <c r="B25" s="370" t="s">
        <v>327</v>
      </c>
      <c r="C25" s="370" t="s">
        <v>294</v>
      </c>
      <c r="D25" s="370" t="s">
        <v>238</v>
      </c>
      <c r="E25" s="370" t="s">
        <v>195</v>
      </c>
      <c r="F25" s="370" t="s">
        <v>195</v>
      </c>
      <c r="G25" s="371" t="s">
        <v>508</v>
      </c>
      <c r="H25" s="370" t="s">
        <v>215</v>
      </c>
      <c r="I25" s="371" t="s">
        <v>216</v>
      </c>
      <c r="J25" s="371" t="s">
        <v>216</v>
      </c>
      <c r="K25" s="366">
        <v>24674.55</v>
      </c>
    </row>
    <row r="26" spans="1:15" ht="15" x14ac:dyDescent="0.25">
      <c r="A26" s="371" t="s">
        <v>328</v>
      </c>
      <c r="B26" s="370" t="s">
        <v>329</v>
      </c>
      <c r="C26" s="370" t="s">
        <v>294</v>
      </c>
      <c r="D26" s="370" t="s">
        <v>238</v>
      </c>
      <c r="E26" s="370" t="s">
        <v>195</v>
      </c>
      <c r="F26" s="370" t="s">
        <v>195</v>
      </c>
      <c r="G26" s="371" t="s">
        <v>508</v>
      </c>
      <c r="H26" s="370" t="s">
        <v>215</v>
      </c>
      <c r="I26" s="371" t="s">
        <v>216</v>
      </c>
      <c r="J26" s="371" t="s">
        <v>216</v>
      </c>
      <c r="K26" s="366">
        <v>1166.1300000000001</v>
      </c>
    </row>
    <row r="27" spans="1:15" ht="15" x14ac:dyDescent="0.25">
      <c r="A27" s="371" t="s">
        <v>330</v>
      </c>
      <c r="B27" s="370" t="s">
        <v>331</v>
      </c>
      <c r="C27" s="370" t="s">
        <v>294</v>
      </c>
      <c r="D27" s="370" t="s">
        <v>238</v>
      </c>
      <c r="E27" s="370" t="s">
        <v>195</v>
      </c>
      <c r="F27" s="370" t="s">
        <v>195</v>
      </c>
      <c r="G27" s="371" t="s">
        <v>508</v>
      </c>
      <c r="H27" s="370" t="s">
        <v>215</v>
      </c>
      <c r="I27" s="371" t="s">
        <v>216</v>
      </c>
      <c r="J27" s="371" t="s">
        <v>216</v>
      </c>
      <c r="K27" s="366">
        <v>13.020000000000001</v>
      </c>
      <c r="M27">
        <v>7.1999999999999995E-2</v>
      </c>
      <c r="O27">
        <v>7.1999999999999995E-2</v>
      </c>
    </row>
    <row r="28" spans="1:15" ht="15" x14ac:dyDescent="0.25">
      <c r="A28" s="371" t="s">
        <v>334</v>
      </c>
      <c r="B28" s="370" t="s">
        <v>335</v>
      </c>
      <c r="C28" s="370" t="s">
        <v>294</v>
      </c>
      <c r="D28" s="370" t="s">
        <v>238</v>
      </c>
      <c r="E28" s="370" t="s">
        <v>195</v>
      </c>
      <c r="F28" s="370" t="s">
        <v>195</v>
      </c>
      <c r="G28" s="371" t="s">
        <v>508</v>
      </c>
      <c r="H28" s="370" t="s">
        <v>215</v>
      </c>
      <c r="I28" s="371" t="s">
        <v>216</v>
      </c>
      <c r="J28" s="371" t="s">
        <v>216</v>
      </c>
      <c r="K28" s="366">
        <v>-12012</v>
      </c>
    </row>
    <row r="29" spans="1:15" ht="15" x14ac:dyDescent="0.25">
      <c r="A29" s="371" t="s">
        <v>336</v>
      </c>
      <c r="B29" s="370" t="s">
        <v>337</v>
      </c>
      <c r="C29" s="370" t="s">
        <v>294</v>
      </c>
      <c r="D29" s="370" t="s">
        <v>238</v>
      </c>
      <c r="E29" s="370" t="s">
        <v>195</v>
      </c>
      <c r="F29" s="370" t="s">
        <v>195</v>
      </c>
      <c r="G29" s="371" t="s">
        <v>508</v>
      </c>
      <c r="H29" s="370" t="s">
        <v>215</v>
      </c>
      <c r="I29" s="371" t="s">
        <v>216</v>
      </c>
      <c r="J29" s="371" t="s">
        <v>216</v>
      </c>
      <c r="K29" s="366">
        <v>187241.49</v>
      </c>
      <c r="M29" s="375">
        <f>M27*M24</f>
        <v>3379.991039999999</v>
      </c>
      <c r="O29" s="375">
        <f>O27*O24</f>
        <v>18775.186559999998</v>
      </c>
    </row>
    <row r="30" spans="1:15" ht="15" x14ac:dyDescent="0.25">
      <c r="A30" s="371" t="s">
        <v>338</v>
      </c>
      <c r="B30" s="370" t="s">
        <v>339</v>
      </c>
      <c r="C30" s="370" t="s">
        <v>294</v>
      </c>
      <c r="D30" s="370" t="s">
        <v>238</v>
      </c>
      <c r="E30" s="370" t="s">
        <v>195</v>
      </c>
      <c r="F30" s="370" t="s">
        <v>195</v>
      </c>
      <c r="G30" s="371" t="s">
        <v>508</v>
      </c>
      <c r="H30" s="370" t="s">
        <v>215</v>
      </c>
      <c r="I30" s="371" t="s">
        <v>216</v>
      </c>
      <c r="J30" s="371" t="s">
        <v>216</v>
      </c>
      <c r="K30" s="366">
        <v>-8905.3700000000008</v>
      </c>
    </row>
    <row r="31" spans="1:15" ht="15" x14ac:dyDescent="0.25">
      <c r="A31" s="371" t="s">
        <v>340</v>
      </c>
      <c r="B31" s="370" t="s">
        <v>341</v>
      </c>
      <c r="C31" s="370" t="s">
        <v>294</v>
      </c>
      <c r="D31" s="370" t="s">
        <v>238</v>
      </c>
      <c r="E31" s="370" t="s">
        <v>195</v>
      </c>
      <c r="F31" s="370" t="s">
        <v>195</v>
      </c>
      <c r="G31" s="371" t="s">
        <v>508</v>
      </c>
      <c r="H31" s="370" t="s">
        <v>215</v>
      </c>
      <c r="I31" s="371" t="s">
        <v>216</v>
      </c>
      <c r="J31" s="371" t="s">
        <v>216</v>
      </c>
      <c r="K31" s="366">
        <v>-7768.1399999999994</v>
      </c>
    </row>
    <row r="32" spans="1:15" ht="15" x14ac:dyDescent="0.25">
      <c r="A32" s="371" t="s">
        <v>342</v>
      </c>
      <c r="B32" s="370" t="s">
        <v>343</v>
      </c>
      <c r="C32" s="370" t="s">
        <v>294</v>
      </c>
      <c r="D32" s="370" t="s">
        <v>238</v>
      </c>
      <c r="E32" s="370" t="s">
        <v>195</v>
      </c>
      <c r="F32" s="370" t="s">
        <v>195</v>
      </c>
      <c r="G32" s="371" t="s">
        <v>508</v>
      </c>
      <c r="H32" s="370" t="s">
        <v>215</v>
      </c>
      <c r="I32" s="371" t="s">
        <v>216</v>
      </c>
      <c r="J32" s="371" t="s">
        <v>216</v>
      </c>
      <c r="K32" s="366">
        <v>-121397.09</v>
      </c>
    </row>
    <row r="33" spans="1:11" ht="15" x14ac:dyDescent="0.25">
      <c r="A33" s="371" t="s">
        <v>344</v>
      </c>
      <c r="B33" s="370" t="s">
        <v>345</v>
      </c>
      <c r="C33" s="370" t="s">
        <v>294</v>
      </c>
      <c r="D33" s="370" t="s">
        <v>238</v>
      </c>
      <c r="E33" s="370" t="s">
        <v>195</v>
      </c>
      <c r="F33" s="370" t="s">
        <v>195</v>
      </c>
      <c r="G33" s="371" t="s">
        <v>508</v>
      </c>
      <c r="H33" s="370" t="s">
        <v>215</v>
      </c>
      <c r="I33" s="371" t="s">
        <v>216</v>
      </c>
      <c r="J33" s="371" t="s">
        <v>216</v>
      </c>
      <c r="K33" s="366">
        <v>16.149999999999999</v>
      </c>
    </row>
    <row r="34" spans="1:11" ht="15" x14ac:dyDescent="0.25">
      <c r="A34" s="371" t="s">
        <v>346</v>
      </c>
      <c r="B34" s="370" t="s">
        <v>347</v>
      </c>
      <c r="C34" s="370" t="s">
        <v>294</v>
      </c>
      <c r="D34" s="370" t="s">
        <v>238</v>
      </c>
      <c r="E34" s="370" t="s">
        <v>195</v>
      </c>
      <c r="F34" s="370" t="s">
        <v>195</v>
      </c>
      <c r="G34" s="371" t="s">
        <v>508</v>
      </c>
      <c r="H34" s="370" t="s">
        <v>215</v>
      </c>
      <c r="I34" s="371" t="s">
        <v>216</v>
      </c>
      <c r="J34" s="371" t="s">
        <v>216</v>
      </c>
      <c r="K34" s="366">
        <v>318.98</v>
      </c>
    </row>
    <row r="35" spans="1:11" ht="15" x14ac:dyDescent="0.25">
      <c r="A35" s="371" t="s">
        <v>350</v>
      </c>
      <c r="B35" s="370" t="s">
        <v>351</v>
      </c>
      <c r="C35" s="370" t="s">
        <v>294</v>
      </c>
      <c r="D35" s="370" t="s">
        <v>238</v>
      </c>
      <c r="E35" s="370" t="s">
        <v>195</v>
      </c>
      <c r="F35" s="370" t="s">
        <v>195</v>
      </c>
      <c r="G35" s="371" t="s">
        <v>508</v>
      </c>
      <c r="H35" s="370" t="s">
        <v>215</v>
      </c>
      <c r="I35" s="371" t="s">
        <v>216</v>
      </c>
      <c r="J35" s="371" t="s">
        <v>216</v>
      </c>
      <c r="K35" s="366">
        <v>1.0000000000000002E-2</v>
      </c>
    </row>
    <row r="36" spans="1:11" ht="15" x14ac:dyDescent="0.25">
      <c r="A36" s="371" t="s">
        <v>352</v>
      </c>
      <c r="B36" s="370" t="s">
        <v>353</v>
      </c>
      <c r="C36" s="370" t="s">
        <v>294</v>
      </c>
      <c r="D36" s="370" t="s">
        <v>238</v>
      </c>
      <c r="E36" s="370" t="s">
        <v>195</v>
      </c>
      <c r="F36" s="370" t="s">
        <v>195</v>
      </c>
      <c r="G36" s="371" t="s">
        <v>508</v>
      </c>
      <c r="H36" s="370" t="s">
        <v>215</v>
      </c>
      <c r="I36" s="371" t="s">
        <v>216</v>
      </c>
      <c r="J36" s="371" t="s">
        <v>216</v>
      </c>
      <c r="K36" s="366">
        <v>2528.31</v>
      </c>
    </row>
    <row r="37" spans="1:11" ht="15" x14ac:dyDescent="0.25">
      <c r="A37" s="371" t="s">
        <v>354</v>
      </c>
      <c r="B37" s="370" t="s">
        <v>355</v>
      </c>
      <c r="C37" s="370" t="s">
        <v>294</v>
      </c>
      <c r="D37" s="370" t="s">
        <v>238</v>
      </c>
      <c r="E37" s="370" t="s">
        <v>195</v>
      </c>
      <c r="F37" s="370" t="s">
        <v>195</v>
      </c>
      <c r="G37" s="371" t="s">
        <v>508</v>
      </c>
      <c r="H37" s="370" t="s">
        <v>215</v>
      </c>
      <c r="I37" s="371" t="s">
        <v>216</v>
      </c>
      <c r="J37" s="371" t="s">
        <v>216</v>
      </c>
      <c r="K37" s="366">
        <v>63.81</v>
      </c>
    </row>
    <row r="38" spans="1:11" ht="15" x14ac:dyDescent="0.25">
      <c r="A38" s="371" t="s">
        <v>356</v>
      </c>
      <c r="B38" s="370" t="s">
        <v>357</v>
      </c>
      <c r="C38" s="370" t="s">
        <v>294</v>
      </c>
      <c r="D38" s="370" t="s">
        <v>238</v>
      </c>
      <c r="E38" s="370" t="s">
        <v>195</v>
      </c>
      <c r="F38" s="370" t="s">
        <v>195</v>
      </c>
      <c r="G38" s="371" t="s">
        <v>508</v>
      </c>
      <c r="H38" s="370" t="s">
        <v>215</v>
      </c>
      <c r="I38" s="371" t="s">
        <v>216</v>
      </c>
      <c r="J38" s="371" t="s">
        <v>216</v>
      </c>
      <c r="K38" s="366">
        <v>4200.01</v>
      </c>
    </row>
    <row r="39" spans="1:11" ht="15" x14ac:dyDescent="0.25">
      <c r="A39" s="371" t="s">
        <v>358</v>
      </c>
      <c r="B39" s="370" t="s">
        <v>359</v>
      </c>
      <c r="C39" s="370" t="s">
        <v>294</v>
      </c>
      <c r="D39" s="370" t="s">
        <v>238</v>
      </c>
      <c r="E39" s="370" t="s">
        <v>195</v>
      </c>
      <c r="F39" s="370" t="s">
        <v>195</v>
      </c>
      <c r="G39" s="371" t="s">
        <v>508</v>
      </c>
      <c r="H39" s="370" t="s">
        <v>215</v>
      </c>
      <c r="I39" s="371" t="s">
        <v>216</v>
      </c>
      <c r="J39" s="371" t="s">
        <v>216</v>
      </c>
      <c r="K39" s="366">
        <v>12.21</v>
      </c>
    </row>
    <row r="40" spans="1:11" ht="15" x14ac:dyDescent="0.25">
      <c r="A40" s="371" t="s">
        <v>360</v>
      </c>
      <c r="B40" s="370" t="s">
        <v>361</v>
      </c>
      <c r="C40" s="370" t="s">
        <v>294</v>
      </c>
      <c r="D40" s="370" t="s">
        <v>238</v>
      </c>
      <c r="E40" s="370" t="s">
        <v>195</v>
      </c>
      <c r="F40" s="370" t="s">
        <v>195</v>
      </c>
      <c r="G40" s="371" t="s">
        <v>508</v>
      </c>
      <c r="H40" s="370" t="s">
        <v>215</v>
      </c>
      <c r="I40" s="371" t="s">
        <v>216</v>
      </c>
      <c r="J40" s="371" t="s">
        <v>216</v>
      </c>
      <c r="K40" s="366">
        <v>331.07</v>
      </c>
    </row>
    <row r="41" spans="1:11" ht="15" x14ac:dyDescent="0.25">
      <c r="A41" s="371" t="s">
        <v>362</v>
      </c>
      <c r="B41" s="370" t="s">
        <v>363</v>
      </c>
      <c r="C41" s="370" t="s">
        <v>294</v>
      </c>
      <c r="D41" s="370" t="s">
        <v>238</v>
      </c>
      <c r="E41" s="370" t="s">
        <v>195</v>
      </c>
      <c r="F41" s="370" t="s">
        <v>195</v>
      </c>
      <c r="G41" s="371" t="s">
        <v>508</v>
      </c>
      <c r="H41" s="370" t="s">
        <v>215</v>
      </c>
      <c r="I41" s="371" t="s">
        <v>216</v>
      </c>
      <c r="J41" s="371" t="s">
        <v>216</v>
      </c>
      <c r="K41" s="366">
        <v>-2.0100000000000002</v>
      </c>
    </row>
    <row r="42" spans="1:11" ht="15" x14ac:dyDescent="0.25">
      <c r="A42" s="371" t="s">
        <v>364</v>
      </c>
      <c r="B42" s="370" t="s">
        <v>365</v>
      </c>
      <c r="C42" s="370" t="s">
        <v>294</v>
      </c>
      <c r="D42" s="370" t="s">
        <v>238</v>
      </c>
      <c r="E42" s="370" t="s">
        <v>195</v>
      </c>
      <c r="F42" s="370" t="s">
        <v>195</v>
      </c>
      <c r="G42" s="371" t="s">
        <v>508</v>
      </c>
      <c r="H42" s="370" t="s">
        <v>215</v>
      </c>
      <c r="I42" s="371" t="s">
        <v>216</v>
      </c>
      <c r="J42" s="371" t="s">
        <v>216</v>
      </c>
      <c r="K42" s="366">
        <v>821.57999999999993</v>
      </c>
    </row>
    <row r="43" spans="1:11" ht="15" x14ac:dyDescent="0.25">
      <c r="A43" s="371" t="s">
        <v>366</v>
      </c>
      <c r="B43" s="370" t="s">
        <v>367</v>
      </c>
      <c r="C43" s="370" t="s">
        <v>294</v>
      </c>
      <c r="D43" s="370" t="s">
        <v>238</v>
      </c>
      <c r="E43" s="370" t="s">
        <v>195</v>
      </c>
      <c r="F43" s="370" t="s">
        <v>195</v>
      </c>
      <c r="G43" s="371" t="s">
        <v>508</v>
      </c>
      <c r="H43" s="370" t="s">
        <v>215</v>
      </c>
      <c r="I43" s="371" t="s">
        <v>216</v>
      </c>
      <c r="J43" s="371" t="s">
        <v>216</v>
      </c>
      <c r="K43" s="366">
        <v>284.15999999999997</v>
      </c>
    </row>
    <row r="44" spans="1:11" ht="15" x14ac:dyDescent="0.25">
      <c r="A44" s="371" t="s">
        <v>368</v>
      </c>
      <c r="B44" s="370" t="s">
        <v>369</v>
      </c>
      <c r="C44" s="370" t="s">
        <v>294</v>
      </c>
      <c r="D44" s="370" t="s">
        <v>238</v>
      </c>
      <c r="E44" s="370" t="s">
        <v>195</v>
      </c>
      <c r="F44" s="370" t="s">
        <v>195</v>
      </c>
      <c r="G44" s="371" t="s">
        <v>508</v>
      </c>
      <c r="H44" s="370" t="s">
        <v>215</v>
      </c>
      <c r="I44" s="371" t="s">
        <v>216</v>
      </c>
      <c r="J44" s="371" t="s">
        <v>216</v>
      </c>
      <c r="K44" s="366">
        <v>1039.29</v>
      </c>
    </row>
    <row r="45" spans="1:11" ht="15" x14ac:dyDescent="0.25">
      <c r="A45" s="371" t="s">
        <v>370</v>
      </c>
      <c r="B45" s="370" t="s">
        <v>371</v>
      </c>
      <c r="C45" s="370" t="s">
        <v>294</v>
      </c>
      <c r="D45" s="370" t="s">
        <v>238</v>
      </c>
      <c r="E45" s="370" t="s">
        <v>195</v>
      </c>
      <c r="F45" s="370" t="s">
        <v>195</v>
      </c>
      <c r="G45" s="371" t="s">
        <v>508</v>
      </c>
      <c r="H45" s="370" t="s">
        <v>215</v>
      </c>
      <c r="I45" s="371" t="s">
        <v>216</v>
      </c>
      <c r="J45" s="371" t="s">
        <v>216</v>
      </c>
      <c r="K45" s="366">
        <v>0.99</v>
      </c>
    </row>
    <row r="46" spans="1:11" ht="15" x14ac:dyDescent="0.25">
      <c r="A46" s="371" t="s">
        <v>372</v>
      </c>
      <c r="B46" s="370" t="s">
        <v>373</v>
      </c>
      <c r="C46" s="370" t="s">
        <v>294</v>
      </c>
      <c r="D46" s="370" t="s">
        <v>238</v>
      </c>
      <c r="E46" s="370" t="s">
        <v>195</v>
      </c>
      <c r="F46" s="370" t="s">
        <v>195</v>
      </c>
      <c r="G46" s="371" t="s">
        <v>508</v>
      </c>
      <c r="H46" s="370" t="s">
        <v>215</v>
      </c>
      <c r="I46" s="371" t="s">
        <v>216</v>
      </c>
      <c r="J46" s="371" t="s">
        <v>216</v>
      </c>
      <c r="K46" s="366">
        <v>366.34</v>
      </c>
    </row>
    <row r="47" spans="1:11" ht="15" x14ac:dyDescent="0.25">
      <c r="A47" s="371" t="s">
        <v>374</v>
      </c>
      <c r="B47" s="370" t="s">
        <v>375</v>
      </c>
      <c r="C47" s="370" t="s">
        <v>294</v>
      </c>
      <c r="D47" s="370" t="s">
        <v>238</v>
      </c>
      <c r="E47" s="370" t="s">
        <v>195</v>
      </c>
      <c r="F47" s="370" t="s">
        <v>195</v>
      </c>
      <c r="G47" s="371" t="s">
        <v>508</v>
      </c>
      <c r="H47" s="370" t="s">
        <v>215</v>
      </c>
      <c r="I47" s="371" t="s">
        <v>216</v>
      </c>
      <c r="J47" s="371" t="s">
        <v>216</v>
      </c>
      <c r="K47" s="366">
        <v>-112.23</v>
      </c>
    </row>
    <row r="48" spans="1:11" ht="15" x14ac:dyDescent="0.25">
      <c r="A48" s="371" t="s">
        <v>376</v>
      </c>
      <c r="B48" s="370" t="s">
        <v>377</v>
      </c>
      <c r="C48" s="370" t="s">
        <v>294</v>
      </c>
      <c r="D48" s="370" t="s">
        <v>238</v>
      </c>
      <c r="E48" s="370" t="s">
        <v>195</v>
      </c>
      <c r="F48" s="370" t="s">
        <v>195</v>
      </c>
      <c r="G48" s="371" t="s">
        <v>508</v>
      </c>
      <c r="H48" s="370" t="s">
        <v>215</v>
      </c>
      <c r="I48" s="371" t="s">
        <v>216</v>
      </c>
      <c r="J48" s="371" t="s">
        <v>216</v>
      </c>
      <c r="K48" s="366">
        <v>74.3</v>
      </c>
    </row>
    <row r="49" spans="1:11" ht="15" x14ac:dyDescent="0.25">
      <c r="A49" s="371" t="s">
        <v>378</v>
      </c>
      <c r="B49" s="370" t="s">
        <v>379</v>
      </c>
      <c r="C49" s="370" t="s">
        <v>294</v>
      </c>
      <c r="D49" s="370" t="s">
        <v>238</v>
      </c>
      <c r="E49" s="370" t="s">
        <v>195</v>
      </c>
      <c r="F49" s="370" t="s">
        <v>195</v>
      </c>
      <c r="G49" s="371" t="s">
        <v>508</v>
      </c>
      <c r="H49" s="370" t="s">
        <v>215</v>
      </c>
      <c r="I49" s="371" t="s">
        <v>216</v>
      </c>
      <c r="J49" s="371" t="s">
        <v>216</v>
      </c>
      <c r="K49" s="366">
        <v>113.75</v>
      </c>
    </row>
    <row r="50" spans="1:11" ht="15" x14ac:dyDescent="0.25">
      <c r="A50" s="371" t="s">
        <v>380</v>
      </c>
      <c r="B50" s="370" t="s">
        <v>381</v>
      </c>
      <c r="C50" s="370" t="s">
        <v>294</v>
      </c>
      <c r="D50" s="370" t="s">
        <v>238</v>
      </c>
      <c r="E50" s="370" t="s">
        <v>195</v>
      </c>
      <c r="F50" s="370" t="s">
        <v>195</v>
      </c>
      <c r="G50" s="371" t="s">
        <v>508</v>
      </c>
      <c r="H50" s="370" t="s">
        <v>215</v>
      </c>
      <c r="I50" s="371" t="s">
        <v>216</v>
      </c>
      <c r="J50" s="371" t="s">
        <v>216</v>
      </c>
      <c r="K50" s="366">
        <v>1836.89</v>
      </c>
    </row>
    <row r="51" spans="1:11" ht="15" x14ac:dyDescent="0.25">
      <c r="A51" s="371" t="s">
        <v>382</v>
      </c>
      <c r="B51" s="370" t="s">
        <v>383</v>
      </c>
      <c r="C51" s="370" t="s">
        <v>294</v>
      </c>
      <c r="D51" s="370" t="s">
        <v>238</v>
      </c>
      <c r="E51" s="370" t="s">
        <v>195</v>
      </c>
      <c r="F51" s="370" t="s">
        <v>195</v>
      </c>
      <c r="G51" s="371" t="s">
        <v>508</v>
      </c>
      <c r="H51" s="370" t="s">
        <v>215</v>
      </c>
      <c r="I51" s="371" t="s">
        <v>216</v>
      </c>
      <c r="J51" s="371" t="s">
        <v>216</v>
      </c>
      <c r="K51" s="366">
        <v>0.06</v>
      </c>
    </row>
    <row r="52" spans="1:11" ht="15" x14ac:dyDescent="0.25">
      <c r="A52" s="371" t="s">
        <v>384</v>
      </c>
      <c r="B52" s="370" t="s">
        <v>385</v>
      </c>
      <c r="C52" s="370" t="s">
        <v>294</v>
      </c>
      <c r="D52" s="370" t="s">
        <v>238</v>
      </c>
      <c r="E52" s="370" t="s">
        <v>195</v>
      </c>
      <c r="F52" s="370" t="s">
        <v>195</v>
      </c>
      <c r="G52" s="371" t="s">
        <v>508</v>
      </c>
      <c r="H52" s="370" t="s">
        <v>215</v>
      </c>
      <c r="I52" s="371" t="s">
        <v>216</v>
      </c>
      <c r="J52" s="371" t="s">
        <v>216</v>
      </c>
      <c r="K52" s="366">
        <v>52.419999999999995</v>
      </c>
    </row>
    <row r="53" spans="1:11" ht="15" x14ac:dyDescent="0.25">
      <c r="A53" s="371" t="s">
        <v>386</v>
      </c>
      <c r="B53" s="370" t="s">
        <v>387</v>
      </c>
      <c r="C53" s="370" t="s">
        <v>294</v>
      </c>
      <c r="D53" s="370" t="s">
        <v>238</v>
      </c>
      <c r="E53" s="370" t="s">
        <v>195</v>
      </c>
      <c r="F53" s="370" t="s">
        <v>195</v>
      </c>
      <c r="G53" s="371" t="s">
        <v>508</v>
      </c>
      <c r="H53" s="370" t="s">
        <v>215</v>
      </c>
      <c r="I53" s="371" t="s">
        <v>216</v>
      </c>
      <c r="J53" s="371" t="s">
        <v>216</v>
      </c>
      <c r="K53" s="366">
        <v>10.14</v>
      </c>
    </row>
    <row r="54" spans="1:11" ht="15" x14ac:dyDescent="0.25">
      <c r="A54" s="371" t="s">
        <v>390</v>
      </c>
      <c r="B54" s="370" t="s">
        <v>391</v>
      </c>
      <c r="C54" s="370" t="s">
        <v>294</v>
      </c>
      <c r="D54" s="370" t="s">
        <v>238</v>
      </c>
      <c r="E54" s="370" t="s">
        <v>195</v>
      </c>
      <c r="F54" s="370" t="s">
        <v>195</v>
      </c>
      <c r="G54" s="371" t="s">
        <v>508</v>
      </c>
      <c r="H54" s="370" t="s">
        <v>215</v>
      </c>
      <c r="I54" s="371" t="s">
        <v>216</v>
      </c>
      <c r="J54" s="371" t="s">
        <v>216</v>
      </c>
      <c r="K54" s="366">
        <v>13712.96</v>
      </c>
    </row>
    <row r="55" spans="1:11" ht="15" x14ac:dyDescent="0.25">
      <c r="A55" s="371" t="s">
        <v>392</v>
      </c>
      <c r="B55" s="370" t="s">
        <v>393</v>
      </c>
      <c r="C55" s="370" t="s">
        <v>294</v>
      </c>
      <c r="D55" s="370" t="s">
        <v>238</v>
      </c>
      <c r="E55" s="370" t="s">
        <v>195</v>
      </c>
      <c r="F55" s="370" t="s">
        <v>195</v>
      </c>
      <c r="G55" s="371" t="s">
        <v>508</v>
      </c>
      <c r="H55" s="370" t="s">
        <v>215</v>
      </c>
      <c r="I55" s="371" t="s">
        <v>216</v>
      </c>
      <c r="J55" s="371" t="s">
        <v>216</v>
      </c>
      <c r="K55" s="366">
        <v>21.269999999999996</v>
      </c>
    </row>
    <row r="56" spans="1:11" ht="15" x14ac:dyDescent="0.25">
      <c r="A56" s="371" t="s">
        <v>394</v>
      </c>
      <c r="B56" s="370" t="s">
        <v>395</v>
      </c>
      <c r="C56" s="370" t="s">
        <v>294</v>
      </c>
      <c r="D56" s="370" t="s">
        <v>238</v>
      </c>
      <c r="E56" s="370" t="s">
        <v>195</v>
      </c>
      <c r="F56" s="370" t="s">
        <v>195</v>
      </c>
      <c r="G56" s="371" t="s">
        <v>508</v>
      </c>
      <c r="H56" s="370" t="s">
        <v>215</v>
      </c>
      <c r="I56" s="371" t="s">
        <v>216</v>
      </c>
      <c r="J56" s="371" t="s">
        <v>216</v>
      </c>
      <c r="K56" s="366">
        <v>7.0000000000000007E-2</v>
      </c>
    </row>
    <row r="57" spans="1:11" ht="15" x14ac:dyDescent="0.25">
      <c r="A57" s="371" t="s">
        <v>396</v>
      </c>
      <c r="B57" s="370" t="s">
        <v>397</v>
      </c>
      <c r="C57" s="370" t="s">
        <v>294</v>
      </c>
      <c r="D57" s="370" t="s">
        <v>238</v>
      </c>
      <c r="E57" s="370" t="s">
        <v>195</v>
      </c>
      <c r="F57" s="370" t="s">
        <v>195</v>
      </c>
      <c r="G57" s="371" t="s">
        <v>508</v>
      </c>
      <c r="H57" s="370" t="s">
        <v>215</v>
      </c>
      <c r="I57" s="371" t="s">
        <v>216</v>
      </c>
      <c r="J57" s="371" t="s">
        <v>216</v>
      </c>
      <c r="K57" s="366">
        <v>47.1</v>
      </c>
    </row>
    <row r="58" spans="1:11" ht="15" x14ac:dyDescent="0.25">
      <c r="A58" s="371" t="s">
        <v>398</v>
      </c>
      <c r="B58" s="370" t="s">
        <v>399</v>
      </c>
      <c r="C58" s="370" t="s">
        <v>294</v>
      </c>
      <c r="D58" s="370" t="s">
        <v>238</v>
      </c>
      <c r="E58" s="370" t="s">
        <v>195</v>
      </c>
      <c r="F58" s="370" t="s">
        <v>195</v>
      </c>
      <c r="G58" s="371" t="s">
        <v>508</v>
      </c>
      <c r="H58" s="370" t="s">
        <v>215</v>
      </c>
      <c r="I58" s="371" t="s">
        <v>216</v>
      </c>
      <c r="J58" s="371" t="s">
        <v>216</v>
      </c>
      <c r="K58" s="366">
        <v>316.02</v>
      </c>
    </row>
    <row r="59" spans="1:11" ht="15" x14ac:dyDescent="0.25">
      <c r="A59" s="371" t="s">
        <v>400</v>
      </c>
      <c r="B59" s="370" t="s">
        <v>401</v>
      </c>
      <c r="C59" s="370" t="s">
        <v>294</v>
      </c>
      <c r="D59" s="370" t="s">
        <v>238</v>
      </c>
      <c r="E59" s="370" t="s">
        <v>195</v>
      </c>
      <c r="F59" s="370" t="s">
        <v>195</v>
      </c>
      <c r="G59" s="371" t="s">
        <v>508</v>
      </c>
      <c r="H59" s="370" t="s">
        <v>215</v>
      </c>
      <c r="I59" s="371" t="s">
        <v>216</v>
      </c>
      <c r="J59" s="371" t="s">
        <v>216</v>
      </c>
      <c r="K59" s="366">
        <v>1.96</v>
      </c>
    </row>
    <row r="60" spans="1:11" ht="15" x14ac:dyDescent="0.25">
      <c r="A60" s="371" t="s">
        <v>402</v>
      </c>
      <c r="B60" s="370" t="s">
        <v>403</v>
      </c>
      <c r="C60" s="370" t="s">
        <v>294</v>
      </c>
      <c r="D60" s="370" t="s">
        <v>238</v>
      </c>
      <c r="E60" s="370" t="s">
        <v>195</v>
      </c>
      <c r="F60" s="370" t="s">
        <v>195</v>
      </c>
      <c r="G60" s="371" t="s">
        <v>508</v>
      </c>
      <c r="H60" s="370" t="s">
        <v>215</v>
      </c>
      <c r="I60" s="371" t="s">
        <v>216</v>
      </c>
      <c r="J60" s="371" t="s">
        <v>216</v>
      </c>
      <c r="K60" s="366">
        <v>-67.63</v>
      </c>
    </row>
    <row r="61" spans="1:11" ht="15" x14ac:dyDescent="0.25">
      <c r="A61" s="371" t="s">
        <v>404</v>
      </c>
      <c r="B61" s="370" t="s">
        <v>405</v>
      </c>
      <c r="C61" s="370" t="s">
        <v>294</v>
      </c>
      <c r="D61" s="370" t="s">
        <v>238</v>
      </c>
      <c r="E61" s="370" t="s">
        <v>195</v>
      </c>
      <c r="F61" s="370" t="s">
        <v>195</v>
      </c>
      <c r="G61" s="371" t="s">
        <v>508</v>
      </c>
      <c r="H61" s="370" t="s">
        <v>215</v>
      </c>
      <c r="I61" s="371" t="s">
        <v>216</v>
      </c>
      <c r="J61" s="371" t="s">
        <v>216</v>
      </c>
      <c r="K61" s="366">
        <v>51.959999999999994</v>
      </c>
    </row>
    <row r="62" spans="1:11" ht="15" x14ac:dyDescent="0.25">
      <c r="A62" s="371" t="s">
        <v>406</v>
      </c>
      <c r="B62" s="370" t="s">
        <v>407</v>
      </c>
      <c r="C62" s="370" t="s">
        <v>294</v>
      </c>
      <c r="D62" s="370" t="s">
        <v>238</v>
      </c>
      <c r="E62" s="370" t="s">
        <v>195</v>
      </c>
      <c r="F62" s="370" t="s">
        <v>195</v>
      </c>
      <c r="G62" s="371" t="s">
        <v>508</v>
      </c>
      <c r="H62" s="370" t="s">
        <v>215</v>
      </c>
      <c r="I62" s="371" t="s">
        <v>216</v>
      </c>
      <c r="J62" s="371" t="s">
        <v>216</v>
      </c>
      <c r="K62" s="366">
        <v>8221.24</v>
      </c>
    </row>
    <row r="63" spans="1:11" ht="15" x14ac:dyDescent="0.25">
      <c r="A63" s="371" t="s">
        <v>408</v>
      </c>
      <c r="B63" s="370" t="s">
        <v>409</v>
      </c>
      <c r="C63" s="370" t="s">
        <v>294</v>
      </c>
      <c r="D63" s="370" t="s">
        <v>238</v>
      </c>
      <c r="E63" s="370" t="s">
        <v>195</v>
      </c>
      <c r="F63" s="370" t="s">
        <v>195</v>
      </c>
      <c r="G63" s="371" t="s">
        <v>508</v>
      </c>
      <c r="H63" s="370" t="s">
        <v>215</v>
      </c>
      <c r="I63" s="371" t="s">
        <v>216</v>
      </c>
      <c r="J63" s="371" t="s">
        <v>216</v>
      </c>
      <c r="K63" s="366">
        <v>2888</v>
      </c>
    </row>
    <row r="64" spans="1:11" ht="15" x14ac:dyDescent="0.25">
      <c r="A64" s="371" t="s">
        <v>410</v>
      </c>
      <c r="B64" s="370" t="s">
        <v>411</v>
      </c>
      <c r="C64" s="370" t="s">
        <v>294</v>
      </c>
      <c r="D64" s="370" t="s">
        <v>238</v>
      </c>
      <c r="E64" s="370" t="s">
        <v>195</v>
      </c>
      <c r="F64" s="370" t="s">
        <v>195</v>
      </c>
      <c r="G64" s="371" t="s">
        <v>508</v>
      </c>
      <c r="H64" s="370" t="s">
        <v>215</v>
      </c>
      <c r="I64" s="371" t="s">
        <v>216</v>
      </c>
      <c r="J64" s="371" t="s">
        <v>216</v>
      </c>
      <c r="K64" s="366">
        <v>6967.1299999999992</v>
      </c>
    </row>
    <row r="65" spans="1:11" ht="15" x14ac:dyDescent="0.25">
      <c r="A65" s="371" t="s">
        <v>412</v>
      </c>
      <c r="B65" s="370" t="s">
        <v>413</v>
      </c>
      <c r="C65" s="370" t="s">
        <v>294</v>
      </c>
      <c r="D65" s="370" t="s">
        <v>238</v>
      </c>
      <c r="E65" s="370" t="s">
        <v>195</v>
      </c>
      <c r="F65" s="370" t="s">
        <v>195</v>
      </c>
      <c r="G65" s="371" t="s">
        <v>508</v>
      </c>
      <c r="H65" s="370" t="s">
        <v>215</v>
      </c>
      <c r="I65" s="371" t="s">
        <v>216</v>
      </c>
      <c r="J65" s="371" t="s">
        <v>216</v>
      </c>
      <c r="K65" s="366">
        <v>-813.23</v>
      </c>
    </row>
    <row r="66" spans="1:11" ht="15" x14ac:dyDescent="0.25">
      <c r="A66" s="371" t="s">
        <v>414</v>
      </c>
      <c r="B66" s="370" t="s">
        <v>415</v>
      </c>
      <c r="C66" s="370" t="s">
        <v>294</v>
      </c>
      <c r="D66" s="370" t="s">
        <v>238</v>
      </c>
      <c r="E66" s="370" t="s">
        <v>195</v>
      </c>
      <c r="F66" s="370" t="s">
        <v>195</v>
      </c>
      <c r="G66" s="371" t="s">
        <v>508</v>
      </c>
      <c r="H66" s="370" t="s">
        <v>215</v>
      </c>
      <c r="I66" s="371" t="s">
        <v>216</v>
      </c>
      <c r="J66" s="371" t="s">
        <v>216</v>
      </c>
      <c r="K66" s="366">
        <v>-369.81</v>
      </c>
    </row>
    <row r="67" spans="1:11" ht="15" x14ac:dyDescent="0.25">
      <c r="A67" s="371" t="s">
        <v>418</v>
      </c>
      <c r="B67" s="370" t="s">
        <v>419</v>
      </c>
      <c r="C67" s="370" t="s">
        <v>294</v>
      </c>
      <c r="D67" s="370" t="s">
        <v>238</v>
      </c>
      <c r="E67" s="370" t="s">
        <v>195</v>
      </c>
      <c r="F67" s="370" t="s">
        <v>195</v>
      </c>
      <c r="G67" s="371" t="s">
        <v>508</v>
      </c>
      <c r="H67" s="370" t="s">
        <v>215</v>
      </c>
      <c r="I67" s="371" t="s">
        <v>216</v>
      </c>
      <c r="J67" s="371" t="s">
        <v>216</v>
      </c>
      <c r="K67" s="366">
        <v>7.1000000000000005</v>
      </c>
    </row>
    <row r="68" spans="1:11" ht="15" x14ac:dyDescent="0.25">
      <c r="A68" s="371" t="s">
        <v>420</v>
      </c>
      <c r="B68" s="370" t="s">
        <v>421</v>
      </c>
      <c r="C68" s="370" t="s">
        <v>294</v>
      </c>
      <c r="D68" s="370" t="s">
        <v>238</v>
      </c>
      <c r="E68" s="370" t="s">
        <v>195</v>
      </c>
      <c r="F68" s="370" t="s">
        <v>195</v>
      </c>
      <c r="G68" s="371" t="s">
        <v>508</v>
      </c>
      <c r="H68" s="370" t="s">
        <v>215</v>
      </c>
      <c r="I68" s="371" t="s">
        <v>216</v>
      </c>
      <c r="J68" s="371" t="s">
        <v>216</v>
      </c>
      <c r="K68" s="366">
        <v>312.58000000000004</v>
      </c>
    </row>
    <row r="69" spans="1:11" ht="15" x14ac:dyDescent="0.25">
      <c r="A69" s="371" t="s">
        <v>422</v>
      </c>
      <c r="B69" s="370" t="s">
        <v>423</v>
      </c>
      <c r="C69" s="370" t="s">
        <v>294</v>
      </c>
      <c r="D69" s="370" t="s">
        <v>238</v>
      </c>
      <c r="E69" s="370" t="s">
        <v>195</v>
      </c>
      <c r="F69" s="370" t="s">
        <v>195</v>
      </c>
      <c r="G69" s="371" t="s">
        <v>508</v>
      </c>
      <c r="H69" s="370" t="s">
        <v>215</v>
      </c>
      <c r="I69" s="371" t="s">
        <v>216</v>
      </c>
      <c r="J69" s="371" t="s">
        <v>216</v>
      </c>
      <c r="K69" s="366">
        <v>42.29000000000002</v>
      </c>
    </row>
    <row r="70" spans="1:11" ht="15" x14ac:dyDescent="0.25">
      <c r="A70" s="371" t="s">
        <v>424</v>
      </c>
      <c r="B70" s="370" t="s">
        <v>425</v>
      </c>
      <c r="C70" s="370" t="s">
        <v>294</v>
      </c>
      <c r="D70" s="370" t="s">
        <v>238</v>
      </c>
      <c r="E70" s="370" t="s">
        <v>195</v>
      </c>
      <c r="F70" s="370" t="s">
        <v>195</v>
      </c>
      <c r="G70" s="371" t="s">
        <v>508</v>
      </c>
      <c r="H70" s="370" t="s">
        <v>215</v>
      </c>
      <c r="I70" s="371" t="s">
        <v>216</v>
      </c>
      <c r="J70" s="371" t="s">
        <v>216</v>
      </c>
      <c r="K70" s="366">
        <v>1004.32</v>
      </c>
    </row>
    <row r="71" spans="1:11" ht="15" x14ac:dyDescent="0.25">
      <c r="A71" s="371" t="s">
        <v>426</v>
      </c>
      <c r="B71" s="370" t="s">
        <v>427</v>
      </c>
      <c r="C71" s="370" t="s">
        <v>294</v>
      </c>
      <c r="D71" s="370" t="s">
        <v>238</v>
      </c>
      <c r="E71" s="370" t="s">
        <v>195</v>
      </c>
      <c r="F71" s="370" t="s">
        <v>195</v>
      </c>
      <c r="G71" s="371" t="s">
        <v>508</v>
      </c>
      <c r="H71" s="370" t="s">
        <v>215</v>
      </c>
      <c r="I71" s="371" t="s">
        <v>216</v>
      </c>
      <c r="J71" s="371" t="s">
        <v>216</v>
      </c>
      <c r="K71" s="366">
        <v>1638.97</v>
      </c>
    </row>
    <row r="72" spans="1:11" ht="15" x14ac:dyDescent="0.25">
      <c r="A72" s="371" t="s">
        <v>428</v>
      </c>
      <c r="B72" s="370" t="s">
        <v>429</v>
      </c>
      <c r="C72" s="370" t="s">
        <v>294</v>
      </c>
      <c r="D72" s="370" t="s">
        <v>238</v>
      </c>
      <c r="E72" s="370" t="s">
        <v>195</v>
      </c>
      <c r="F72" s="370" t="s">
        <v>195</v>
      </c>
      <c r="G72" s="371" t="s">
        <v>508</v>
      </c>
      <c r="H72" s="370" t="s">
        <v>215</v>
      </c>
      <c r="I72" s="371" t="s">
        <v>216</v>
      </c>
      <c r="J72" s="371" t="s">
        <v>216</v>
      </c>
      <c r="K72" s="366">
        <v>81.300000000000011</v>
      </c>
    </row>
    <row r="73" spans="1:11" ht="15" x14ac:dyDescent="0.25">
      <c r="A73" s="371" t="s">
        <v>430</v>
      </c>
      <c r="B73" s="370" t="s">
        <v>431</v>
      </c>
      <c r="C73" s="370" t="s">
        <v>294</v>
      </c>
      <c r="D73" s="370" t="s">
        <v>238</v>
      </c>
      <c r="E73" s="370" t="s">
        <v>195</v>
      </c>
      <c r="F73" s="370" t="s">
        <v>195</v>
      </c>
      <c r="G73" s="371" t="s">
        <v>508</v>
      </c>
      <c r="H73" s="370" t="s">
        <v>215</v>
      </c>
      <c r="I73" s="371" t="s">
        <v>216</v>
      </c>
      <c r="J73" s="371" t="s">
        <v>216</v>
      </c>
      <c r="K73" s="366">
        <v>155.24</v>
      </c>
    </row>
    <row r="74" spans="1:11" ht="15" x14ac:dyDescent="0.25">
      <c r="A74" s="371" t="s">
        <v>432</v>
      </c>
      <c r="B74" s="370" t="s">
        <v>433</v>
      </c>
      <c r="C74" s="370" t="s">
        <v>294</v>
      </c>
      <c r="D74" s="370" t="s">
        <v>238</v>
      </c>
      <c r="E74" s="370" t="s">
        <v>195</v>
      </c>
      <c r="F74" s="370" t="s">
        <v>195</v>
      </c>
      <c r="G74" s="371" t="s">
        <v>508</v>
      </c>
      <c r="H74" s="370" t="s">
        <v>215</v>
      </c>
      <c r="I74" s="371" t="s">
        <v>216</v>
      </c>
      <c r="J74" s="371" t="s">
        <v>216</v>
      </c>
      <c r="K74" s="366">
        <v>251.22</v>
      </c>
    </row>
    <row r="75" spans="1:11" ht="15" x14ac:dyDescent="0.25">
      <c r="A75" s="371" t="s">
        <v>434</v>
      </c>
      <c r="B75" s="370" t="s">
        <v>435</v>
      </c>
      <c r="C75" s="370" t="s">
        <v>294</v>
      </c>
      <c r="D75" s="370" t="s">
        <v>238</v>
      </c>
      <c r="E75" s="370" t="s">
        <v>195</v>
      </c>
      <c r="F75" s="370" t="s">
        <v>195</v>
      </c>
      <c r="G75" s="371" t="s">
        <v>508</v>
      </c>
      <c r="H75" s="370" t="s">
        <v>215</v>
      </c>
      <c r="I75" s="371" t="s">
        <v>216</v>
      </c>
      <c r="J75" s="371" t="s">
        <v>216</v>
      </c>
      <c r="K75" s="366">
        <v>8912.07</v>
      </c>
    </row>
    <row r="76" spans="1:11" ht="15" x14ac:dyDescent="0.25">
      <c r="A76" s="371" t="s">
        <v>436</v>
      </c>
      <c r="B76" s="371" t="s">
        <v>437</v>
      </c>
      <c r="C76" s="370" t="s">
        <v>294</v>
      </c>
      <c r="D76" s="370" t="s">
        <v>238</v>
      </c>
      <c r="E76" s="370" t="s">
        <v>195</v>
      </c>
      <c r="F76" s="370" t="s">
        <v>195</v>
      </c>
      <c r="G76" s="371" t="s">
        <v>508</v>
      </c>
      <c r="H76" s="370" t="s">
        <v>215</v>
      </c>
      <c r="I76" s="371" t="s">
        <v>216</v>
      </c>
      <c r="J76" s="371" t="s">
        <v>216</v>
      </c>
      <c r="K76" s="366">
        <v>-2084.2399999999998</v>
      </c>
    </row>
    <row r="77" spans="1:11" ht="15" x14ac:dyDescent="0.25">
      <c r="A77" s="371" t="s">
        <v>438</v>
      </c>
      <c r="B77" s="370" t="s">
        <v>439</v>
      </c>
      <c r="C77" s="370" t="s">
        <v>294</v>
      </c>
      <c r="D77" s="370" t="s">
        <v>238</v>
      </c>
      <c r="E77" s="370" t="s">
        <v>195</v>
      </c>
      <c r="F77" s="370" t="s">
        <v>195</v>
      </c>
      <c r="G77" s="371" t="s">
        <v>508</v>
      </c>
      <c r="H77" s="370" t="s">
        <v>215</v>
      </c>
      <c r="I77" s="371" t="s">
        <v>216</v>
      </c>
      <c r="J77" s="371" t="s">
        <v>216</v>
      </c>
      <c r="K77" s="366">
        <v>20.880000000000003</v>
      </c>
    </row>
    <row r="78" spans="1:11" ht="15" x14ac:dyDescent="0.25">
      <c r="A78" s="371" t="s">
        <v>440</v>
      </c>
      <c r="B78" s="370" t="s">
        <v>441</v>
      </c>
      <c r="C78" s="370" t="s">
        <v>294</v>
      </c>
      <c r="D78" s="370" t="s">
        <v>238</v>
      </c>
      <c r="E78" s="370" t="s">
        <v>195</v>
      </c>
      <c r="F78" s="370" t="s">
        <v>195</v>
      </c>
      <c r="G78" s="371" t="s">
        <v>508</v>
      </c>
      <c r="H78" s="370" t="s">
        <v>215</v>
      </c>
      <c r="I78" s="371" t="s">
        <v>216</v>
      </c>
      <c r="J78" s="371" t="s">
        <v>216</v>
      </c>
      <c r="K78" s="366">
        <v>135.27999999999997</v>
      </c>
    </row>
    <row r="79" spans="1:11" ht="15" x14ac:dyDescent="0.25">
      <c r="A79" s="371" t="s">
        <v>442</v>
      </c>
      <c r="B79" s="370" t="s">
        <v>443</v>
      </c>
      <c r="C79" s="370" t="s">
        <v>294</v>
      </c>
      <c r="D79" s="370" t="s">
        <v>238</v>
      </c>
      <c r="E79" s="370" t="s">
        <v>195</v>
      </c>
      <c r="F79" s="370" t="s">
        <v>195</v>
      </c>
      <c r="G79" s="371" t="s">
        <v>508</v>
      </c>
      <c r="H79" s="370" t="s">
        <v>215</v>
      </c>
      <c r="I79" s="371" t="s">
        <v>216</v>
      </c>
      <c r="J79" s="371" t="s">
        <v>216</v>
      </c>
      <c r="K79" s="366">
        <v>0.01</v>
      </c>
    </row>
    <row r="80" spans="1:11" ht="15" x14ac:dyDescent="0.25">
      <c r="A80" s="371" t="s">
        <v>444</v>
      </c>
      <c r="B80" s="370" t="s">
        <v>445</v>
      </c>
      <c r="C80" s="370" t="s">
        <v>294</v>
      </c>
      <c r="D80" s="370" t="s">
        <v>238</v>
      </c>
      <c r="E80" s="370" t="s">
        <v>195</v>
      </c>
      <c r="F80" s="370" t="s">
        <v>195</v>
      </c>
      <c r="G80" s="371" t="s">
        <v>508</v>
      </c>
      <c r="H80" s="370" t="s">
        <v>215</v>
      </c>
      <c r="I80" s="371" t="s">
        <v>216</v>
      </c>
      <c r="J80" s="371" t="s">
        <v>216</v>
      </c>
      <c r="K80" s="366">
        <v>20458.879999999997</v>
      </c>
    </row>
    <row r="81" spans="1:11" ht="15" x14ac:dyDescent="0.25">
      <c r="A81" s="371" t="s">
        <v>446</v>
      </c>
      <c r="B81" s="370" t="s">
        <v>447</v>
      </c>
      <c r="C81" s="370" t="s">
        <v>294</v>
      </c>
      <c r="D81" s="370" t="s">
        <v>238</v>
      </c>
      <c r="E81" s="370" t="s">
        <v>195</v>
      </c>
      <c r="F81" s="370" t="s">
        <v>195</v>
      </c>
      <c r="G81" s="371" t="s">
        <v>508</v>
      </c>
      <c r="H81" s="370" t="s">
        <v>215</v>
      </c>
      <c r="I81" s="371" t="s">
        <v>216</v>
      </c>
      <c r="J81" s="371" t="s">
        <v>216</v>
      </c>
      <c r="K81" s="366">
        <v>1492.3999999999999</v>
      </c>
    </row>
    <row r="82" spans="1:11" ht="15" x14ac:dyDescent="0.25">
      <c r="A82" s="371" t="s">
        <v>448</v>
      </c>
      <c r="B82" s="370" t="s">
        <v>449</v>
      </c>
      <c r="C82" s="370" t="s">
        <v>294</v>
      </c>
      <c r="D82" s="370" t="s">
        <v>238</v>
      </c>
      <c r="E82" s="370" t="s">
        <v>195</v>
      </c>
      <c r="F82" s="370" t="s">
        <v>195</v>
      </c>
      <c r="G82" s="371" t="s">
        <v>508</v>
      </c>
      <c r="H82" s="370" t="s">
        <v>215</v>
      </c>
      <c r="I82" s="371" t="s">
        <v>216</v>
      </c>
      <c r="J82" s="371" t="s">
        <v>216</v>
      </c>
      <c r="K82" s="366">
        <v>4998.0200000000004</v>
      </c>
    </row>
    <row r="83" spans="1:11" ht="15" x14ac:dyDescent="0.25">
      <c r="A83" s="371" t="s">
        <v>452</v>
      </c>
      <c r="B83" s="370" t="s">
        <v>453</v>
      </c>
      <c r="C83" s="370" t="s">
        <v>294</v>
      </c>
      <c r="D83" s="370" t="s">
        <v>238</v>
      </c>
      <c r="E83" s="370" t="s">
        <v>195</v>
      </c>
      <c r="F83" s="370" t="s">
        <v>195</v>
      </c>
      <c r="G83" s="371" t="s">
        <v>508</v>
      </c>
      <c r="H83" s="370" t="s">
        <v>215</v>
      </c>
      <c r="I83" s="371" t="s">
        <v>216</v>
      </c>
      <c r="J83" s="371" t="s">
        <v>216</v>
      </c>
      <c r="K83" s="366">
        <v>2.3200000000000007</v>
      </c>
    </row>
    <row r="84" spans="1:11" ht="15" x14ac:dyDescent="0.25">
      <c r="A84" s="371" t="s">
        <v>454</v>
      </c>
      <c r="B84" s="370" t="s">
        <v>455</v>
      </c>
      <c r="C84" s="370" t="s">
        <v>294</v>
      </c>
      <c r="D84" s="370" t="s">
        <v>238</v>
      </c>
      <c r="E84" s="370" t="s">
        <v>195</v>
      </c>
      <c r="F84" s="370" t="s">
        <v>195</v>
      </c>
      <c r="G84" s="371" t="s">
        <v>508</v>
      </c>
      <c r="H84" s="370" t="s">
        <v>215</v>
      </c>
      <c r="I84" s="371" t="s">
        <v>216</v>
      </c>
      <c r="J84" s="371" t="s">
        <v>216</v>
      </c>
      <c r="K84" s="366">
        <v>2087.2599999999998</v>
      </c>
    </row>
    <row r="85" spans="1:11" ht="15" x14ac:dyDescent="0.25">
      <c r="A85" s="371" t="s">
        <v>456</v>
      </c>
      <c r="B85" s="370" t="s">
        <v>457</v>
      </c>
      <c r="C85" s="370" t="s">
        <v>294</v>
      </c>
      <c r="D85" s="370" t="s">
        <v>238</v>
      </c>
      <c r="E85" s="370" t="s">
        <v>195</v>
      </c>
      <c r="F85" s="370" t="s">
        <v>195</v>
      </c>
      <c r="G85" s="371" t="s">
        <v>508</v>
      </c>
      <c r="H85" s="370" t="s">
        <v>215</v>
      </c>
      <c r="I85" s="371" t="s">
        <v>216</v>
      </c>
      <c r="J85" s="371" t="s">
        <v>216</v>
      </c>
      <c r="K85" s="366">
        <v>16.66</v>
      </c>
    </row>
    <row r="86" spans="1:11" ht="15" x14ac:dyDescent="0.25">
      <c r="A86" s="371" t="s">
        <v>458</v>
      </c>
      <c r="B86" s="370" t="s">
        <v>459</v>
      </c>
      <c r="C86" s="370" t="s">
        <v>294</v>
      </c>
      <c r="D86" s="370" t="s">
        <v>238</v>
      </c>
      <c r="E86" s="370" t="s">
        <v>195</v>
      </c>
      <c r="F86" s="370" t="s">
        <v>195</v>
      </c>
      <c r="G86" s="371" t="s">
        <v>508</v>
      </c>
      <c r="H86" s="370" t="s">
        <v>215</v>
      </c>
      <c r="I86" s="371" t="s">
        <v>216</v>
      </c>
      <c r="J86" s="371" t="s">
        <v>216</v>
      </c>
      <c r="K86" s="366">
        <v>263.93</v>
      </c>
    </row>
    <row r="87" spans="1:11" ht="15" x14ac:dyDescent="0.25">
      <c r="A87" s="371" t="s">
        <v>460</v>
      </c>
      <c r="B87" s="370" t="s">
        <v>461</v>
      </c>
      <c r="C87" s="370" t="s">
        <v>294</v>
      </c>
      <c r="D87" s="370" t="s">
        <v>238</v>
      </c>
      <c r="E87" s="370" t="s">
        <v>195</v>
      </c>
      <c r="F87" s="370" t="s">
        <v>195</v>
      </c>
      <c r="G87" s="371" t="s">
        <v>508</v>
      </c>
      <c r="H87" s="370" t="s">
        <v>215</v>
      </c>
      <c r="I87" s="371" t="s">
        <v>216</v>
      </c>
      <c r="J87" s="371" t="s">
        <v>216</v>
      </c>
      <c r="K87" s="366">
        <v>-167.85000000000002</v>
      </c>
    </row>
    <row r="88" spans="1:11" ht="15" x14ac:dyDescent="0.25">
      <c r="A88" s="371" t="s">
        <v>464</v>
      </c>
      <c r="B88" s="370" t="s">
        <v>465</v>
      </c>
      <c r="C88" s="370" t="s">
        <v>294</v>
      </c>
      <c r="D88" s="370" t="s">
        <v>238</v>
      </c>
      <c r="E88" s="370" t="s">
        <v>195</v>
      </c>
      <c r="F88" s="370" t="s">
        <v>195</v>
      </c>
      <c r="G88" s="371" t="s">
        <v>508</v>
      </c>
      <c r="H88" s="370" t="s">
        <v>215</v>
      </c>
      <c r="I88" s="371" t="s">
        <v>216</v>
      </c>
      <c r="J88" s="371" t="s">
        <v>216</v>
      </c>
      <c r="K88" s="366">
        <v>-41.51</v>
      </c>
    </row>
    <row r="89" spans="1:11" ht="15" x14ac:dyDescent="0.25">
      <c r="A89" s="371" t="s">
        <v>466</v>
      </c>
      <c r="B89" s="370" t="s">
        <v>467</v>
      </c>
      <c r="C89" s="370" t="s">
        <v>294</v>
      </c>
      <c r="D89" s="370" t="s">
        <v>238</v>
      </c>
      <c r="E89" s="370" t="s">
        <v>195</v>
      </c>
      <c r="F89" s="370" t="s">
        <v>195</v>
      </c>
      <c r="G89" s="371" t="s">
        <v>508</v>
      </c>
      <c r="H89" s="370" t="s">
        <v>215</v>
      </c>
      <c r="I89" s="371" t="s">
        <v>216</v>
      </c>
      <c r="J89" s="371" t="s">
        <v>216</v>
      </c>
      <c r="K89" s="366">
        <v>637.75</v>
      </c>
    </row>
    <row r="90" spans="1:11" ht="15" x14ac:dyDescent="0.25">
      <c r="A90" s="371" t="s">
        <v>468</v>
      </c>
      <c r="B90" s="370" t="s">
        <v>469</v>
      </c>
      <c r="C90" s="370" t="s">
        <v>294</v>
      </c>
      <c r="D90" s="370" t="s">
        <v>238</v>
      </c>
      <c r="E90" s="370" t="s">
        <v>195</v>
      </c>
      <c r="F90" s="370" t="s">
        <v>195</v>
      </c>
      <c r="G90" s="371" t="s">
        <v>508</v>
      </c>
      <c r="H90" s="370" t="s">
        <v>215</v>
      </c>
      <c r="I90" s="371" t="s">
        <v>216</v>
      </c>
      <c r="J90" s="371" t="s">
        <v>216</v>
      </c>
      <c r="K90" s="366">
        <v>740.46</v>
      </c>
    </row>
    <row r="91" spans="1:11" ht="15" x14ac:dyDescent="0.25">
      <c r="A91" s="371" t="s">
        <v>470</v>
      </c>
      <c r="B91" s="370" t="s">
        <v>471</v>
      </c>
      <c r="C91" s="370" t="s">
        <v>294</v>
      </c>
      <c r="D91" s="370" t="s">
        <v>238</v>
      </c>
      <c r="E91" s="370" t="s">
        <v>195</v>
      </c>
      <c r="F91" s="370" t="s">
        <v>195</v>
      </c>
      <c r="G91" s="371" t="s">
        <v>508</v>
      </c>
      <c r="H91" s="370" t="s">
        <v>215</v>
      </c>
      <c r="I91" s="371" t="s">
        <v>216</v>
      </c>
      <c r="J91" s="371" t="s">
        <v>216</v>
      </c>
      <c r="K91" s="366">
        <v>1645.15</v>
      </c>
    </row>
    <row r="92" spans="1:11" ht="15" x14ac:dyDescent="0.25">
      <c r="A92" s="371" t="s">
        <v>472</v>
      </c>
      <c r="B92" s="370" t="s">
        <v>473</v>
      </c>
      <c r="C92" s="370" t="s">
        <v>294</v>
      </c>
      <c r="D92" s="370" t="s">
        <v>238</v>
      </c>
      <c r="E92" s="370" t="s">
        <v>195</v>
      </c>
      <c r="F92" s="370" t="s">
        <v>195</v>
      </c>
      <c r="G92" s="371" t="s">
        <v>508</v>
      </c>
      <c r="H92" s="370" t="s">
        <v>215</v>
      </c>
      <c r="I92" s="371" t="s">
        <v>216</v>
      </c>
      <c r="J92" s="371" t="s">
        <v>216</v>
      </c>
      <c r="K92" s="366">
        <v>0.67</v>
      </c>
    </row>
    <row r="93" spans="1:11" ht="15" x14ac:dyDescent="0.25">
      <c r="A93" s="371" t="s">
        <v>474</v>
      </c>
      <c r="B93" s="370" t="s">
        <v>475</v>
      </c>
      <c r="C93" s="370" t="s">
        <v>294</v>
      </c>
      <c r="D93" s="370" t="s">
        <v>238</v>
      </c>
      <c r="E93" s="370" t="s">
        <v>195</v>
      </c>
      <c r="F93" s="370" t="s">
        <v>195</v>
      </c>
      <c r="G93" s="371" t="s">
        <v>508</v>
      </c>
      <c r="H93" s="370" t="s">
        <v>215</v>
      </c>
      <c r="I93" s="371" t="s">
        <v>216</v>
      </c>
      <c r="J93" s="371" t="s">
        <v>216</v>
      </c>
      <c r="K93" s="366">
        <v>0.02</v>
      </c>
    </row>
    <row r="94" spans="1:11" ht="15" x14ac:dyDescent="0.25">
      <c r="A94" s="371" t="s">
        <v>478</v>
      </c>
      <c r="B94" s="370" t="s">
        <v>479</v>
      </c>
      <c r="C94" s="370" t="s">
        <v>294</v>
      </c>
      <c r="D94" s="370" t="s">
        <v>238</v>
      </c>
      <c r="E94" s="370" t="s">
        <v>195</v>
      </c>
      <c r="F94" s="370" t="s">
        <v>195</v>
      </c>
      <c r="G94" s="371" t="s">
        <v>508</v>
      </c>
      <c r="H94" s="370" t="s">
        <v>215</v>
      </c>
      <c r="I94" s="371" t="s">
        <v>216</v>
      </c>
      <c r="J94" s="371" t="s">
        <v>216</v>
      </c>
      <c r="K94" s="366">
        <v>13.95</v>
      </c>
    </row>
    <row r="95" spans="1:11" ht="15" x14ac:dyDescent="0.25">
      <c r="A95" s="371" t="s">
        <v>480</v>
      </c>
      <c r="B95" s="370" t="s">
        <v>481</v>
      </c>
      <c r="C95" s="370" t="s">
        <v>294</v>
      </c>
      <c r="D95" s="370" t="s">
        <v>238</v>
      </c>
      <c r="E95" s="370" t="s">
        <v>195</v>
      </c>
      <c r="F95" s="370" t="s">
        <v>195</v>
      </c>
      <c r="G95" s="371" t="s">
        <v>508</v>
      </c>
      <c r="H95" s="370" t="s">
        <v>215</v>
      </c>
      <c r="I95" s="371" t="s">
        <v>216</v>
      </c>
      <c r="J95" s="371" t="s">
        <v>216</v>
      </c>
      <c r="K95" s="366">
        <v>5.29</v>
      </c>
    </row>
    <row r="96" spans="1:11" ht="15" x14ac:dyDescent="0.25">
      <c r="A96" s="371" t="s">
        <v>482</v>
      </c>
      <c r="B96" s="370" t="s">
        <v>483</v>
      </c>
      <c r="C96" s="370" t="s">
        <v>294</v>
      </c>
      <c r="D96" s="370" t="s">
        <v>238</v>
      </c>
      <c r="E96" s="370" t="s">
        <v>195</v>
      </c>
      <c r="F96" s="370" t="s">
        <v>195</v>
      </c>
      <c r="G96" s="371" t="s">
        <v>508</v>
      </c>
      <c r="H96" s="370" t="s">
        <v>215</v>
      </c>
      <c r="I96" s="371" t="s">
        <v>216</v>
      </c>
      <c r="J96" s="371" t="s">
        <v>216</v>
      </c>
      <c r="K96" s="366">
        <v>7671.72</v>
      </c>
    </row>
    <row r="97" spans="1:11" ht="15" x14ac:dyDescent="0.25">
      <c r="A97" s="371" t="s">
        <v>484</v>
      </c>
      <c r="B97" s="370" t="s">
        <v>485</v>
      </c>
      <c r="C97" s="370" t="s">
        <v>294</v>
      </c>
      <c r="D97" s="370" t="s">
        <v>238</v>
      </c>
      <c r="E97" s="370" t="s">
        <v>195</v>
      </c>
      <c r="F97" s="370" t="s">
        <v>195</v>
      </c>
      <c r="G97" s="371" t="s">
        <v>508</v>
      </c>
      <c r="H97" s="370" t="s">
        <v>215</v>
      </c>
      <c r="I97" s="371" t="s">
        <v>216</v>
      </c>
      <c r="J97" s="371" t="s">
        <v>216</v>
      </c>
      <c r="K97" s="366">
        <v>39695.979999999996</v>
      </c>
    </row>
    <row r="98" spans="1:11" ht="15" x14ac:dyDescent="0.25">
      <c r="A98" s="371" t="s">
        <v>486</v>
      </c>
      <c r="B98" s="370" t="s">
        <v>487</v>
      </c>
      <c r="C98" s="370" t="s">
        <v>294</v>
      </c>
      <c r="D98" s="370" t="s">
        <v>238</v>
      </c>
      <c r="E98" s="370" t="s">
        <v>195</v>
      </c>
      <c r="F98" s="370" t="s">
        <v>195</v>
      </c>
      <c r="G98" s="371" t="s">
        <v>508</v>
      </c>
      <c r="H98" s="370" t="s">
        <v>215</v>
      </c>
      <c r="I98" s="371" t="s">
        <v>216</v>
      </c>
      <c r="J98" s="371" t="s">
        <v>216</v>
      </c>
      <c r="K98" s="366">
        <v>-42820.28</v>
      </c>
    </row>
    <row r="99" spans="1:11" ht="15" x14ac:dyDescent="0.25">
      <c r="A99" s="371" t="s">
        <v>488</v>
      </c>
      <c r="B99" s="370" t="s">
        <v>489</v>
      </c>
      <c r="C99" s="370" t="s">
        <v>294</v>
      </c>
      <c r="D99" s="370" t="s">
        <v>238</v>
      </c>
      <c r="E99" s="370" t="s">
        <v>195</v>
      </c>
      <c r="F99" s="370" t="s">
        <v>195</v>
      </c>
      <c r="G99" s="371" t="s">
        <v>508</v>
      </c>
      <c r="H99" s="370" t="s">
        <v>215</v>
      </c>
      <c r="I99" s="371" t="s">
        <v>216</v>
      </c>
      <c r="J99" s="371" t="s">
        <v>216</v>
      </c>
      <c r="K99" s="366">
        <v>233.09000000000003</v>
      </c>
    </row>
    <row r="100" spans="1:11" ht="15" x14ac:dyDescent="0.25">
      <c r="A100" s="371" t="s">
        <v>490</v>
      </c>
      <c r="B100" s="370" t="s">
        <v>491</v>
      </c>
      <c r="C100" s="370" t="s">
        <v>294</v>
      </c>
      <c r="D100" s="370" t="s">
        <v>238</v>
      </c>
      <c r="E100" s="370" t="s">
        <v>195</v>
      </c>
      <c r="F100" s="370" t="s">
        <v>195</v>
      </c>
      <c r="G100" s="371" t="s">
        <v>508</v>
      </c>
      <c r="H100" s="370" t="s">
        <v>215</v>
      </c>
      <c r="I100" s="371" t="s">
        <v>216</v>
      </c>
      <c r="J100" s="371" t="s">
        <v>216</v>
      </c>
      <c r="K100" s="366">
        <v>-242.51999999999998</v>
      </c>
    </row>
    <row r="101" spans="1:11" ht="15" x14ac:dyDescent="0.25">
      <c r="A101" s="371" t="s">
        <v>492</v>
      </c>
      <c r="B101" s="370" t="s">
        <v>493</v>
      </c>
      <c r="C101" s="370" t="s">
        <v>294</v>
      </c>
      <c r="D101" s="370" t="s">
        <v>238</v>
      </c>
      <c r="E101" s="370" t="s">
        <v>195</v>
      </c>
      <c r="F101" s="370" t="s">
        <v>195</v>
      </c>
      <c r="G101" s="371" t="s">
        <v>508</v>
      </c>
      <c r="H101" s="370" t="s">
        <v>215</v>
      </c>
      <c r="I101" s="371" t="s">
        <v>216</v>
      </c>
      <c r="J101" s="371" t="s">
        <v>216</v>
      </c>
      <c r="K101" s="366">
        <v>576.05999999999995</v>
      </c>
    </row>
    <row r="102" spans="1:11" ht="15" x14ac:dyDescent="0.25">
      <c r="A102" s="371" t="s">
        <v>494</v>
      </c>
      <c r="B102" s="370" t="s">
        <v>495</v>
      </c>
      <c r="C102" s="370" t="s">
        <v>294</v>
      </c>
      <c r="D102" s="370" t="s">
        <v>238</v>
      </c>
      <c r="E102" s="370" t="s">
        <v>195</v>
      </c>
      <c r="F102" s="370" t="s">
        <v>195</v>
      </c>
      <c r="G102" s="371" t="s">
        <v>508</v>
      </c>
      <c r="H102" s="370" t="s">
        <v>215</v>
      </c>
      <c r="I102" s="371" t="s">
        <v>216</v>
      </c>
      <c r="J102" s="371" t="s">
        <v>216</v>
      </c>
      <c r="K102" s="366">
        <v>427.62</v>
      </c>
    </row>
    <row r="103" spans="1:11" ht="15" x14ac:dyDescent="0.25">
      <c r="A103" s="371" t="s">
        <v>496</v>
      </c>
      <c r="B103" s="370" t="s">
        <v>497</v>
      </c>
      <c r="C103" s="370" t="s">
        <v>294</v>
      </c>
      <c r="D103" s="370" t="s">
        <v>238</v>
      </c>
      <c r="E103" s="370" t="s">
        <v>195</v>
      </c>
      <c r="F103" s="370" t="s">
        <v>195</v>
      </c>
      <c r="G103" s="371" t="s">
        <v>508</v>
      </c>
      <c r="H103" s="370" t="s">
        <v>215</v>
      </c>
      <c r="I103" s="371" t="s">
        <v>216</v>
      </c>
      <c r="J103" s="371" t="s">
        <v>216</v>
      </c>
      <c r="K103" s="366">
        <v>1637.9199999999998</v>
      </c>
    </row>
    <row r="104" spans="1:11" ht="15" x14ac:dyDescent="0.25">
      <c r="A104" s="371" t="s">
        <v>498</v>
      </c>
      <c r="B104" s="370" t="s">
        <v>499</v>
      </c>
      <c r="C104" s="370" t="s">
        <v>294</v>
      </c>
      <c r="D104" s="370" t="s">
        <v>238</v>
      </c>
      <c r="E104" s="370" t="s">
        <v>195</v>
      </c>
      <c r="F104" s="370" t="s">
        <v>195</v>
      </c>
      <c r="G104" s="371" t="s">
        <v>508</v>
      </c>
      <c r="H104" s="370" t="s">
        <v>215</v>
      </c>
      <c r="I104" s="371" t="s">
        <v>216</v>
      </c>
      <c r="J104" s="371" t="s">
        <v>216</v>
      </c>
      <c r="K104" s="366">
        <v>-9077.3700000000008</v>
      </c>
    </row>
    <row r="105" spans="1:11" ht="15" x14ac:dyDescent="0.25">
      <c r="A105" s="371" t="s">
        <v>500</v>
      </c>
      <c r="B105" s="370" t="s">
        <v>501</v>
      </c>
      <c r="C105" s="370" t="s">
        <v>294</v>
      </c>
      <c r="D105" s="370" t="s">
        <v>238</v>
      </c>
      <c r="E105" s="370" t="s">
        <v>195</v>
      </c>
      <c r="F105" s="370" t="s">
        <v>195</v>
      </c>
      <c r="G105" s="371" t="s">
        <v>508</v>
      </c>
      <c r="H105" s="370" t="s">
        <v>215</v>
      </c>
      <c r="I105" s="371" t="s">
        <v>216</v>
      </c>
      <c r="J105" s="371" t="s">
        <v>216</v>
      </c>
      <c r="K105" s="366">
        <v>-3603.8199999999997</v>
      </c>
    </row>
    <row r="106" spans="1:11" ht="15" x14ac:dyDescent="0.25">
      <c r="A106" s="371" t="s">
        <v>502</v>
      </c>
      <c r="B106" s="370" t="s">
        <v>503</v>
      </c>
      <c r="C106" s="370" t="s">
        <v>294</v>
      </c>
      <c r="D106" s="370" t="s">
        <v>238</v>
      </c>
      <c r="E106" s="370" t="s">
        <v>195</v>
      </c>
      <c r="F106" s="370" t="s">
        <v>195</v>
      </c>
      <c r="G106" s="371" t="s">
        <v>508</v>
      </c>
      <c r="H106" s="370" t="s">
        <v>215</v>
      </c>
      <c r="I106" s="371" t="s">
        <v>216</v>
      </c>
      <c r="J106" s="371" t="s">
        <v>216</v>
      </c>
      <c r="K106" s="366">
        <v>-107.9</v>
      </c>
    </row>
    <row r="107" spans="1:11" ht="15" x14ac:dyDescent="0.25">
      <c r="A107" s="371" t="s">
        <v>504</v>
      </c>
      <c r="B107" s="370" t="s">
        <v>505</v>
      </c>
      <c r="C107" s="370" t="s">
        <v>294</v>
      </c>
      <c r="D107" s="370" t="s">
        <v>238</v>
      </c>
      <c r="E107" s="370" t="s">
        <v>195</v>
      </c>
      <c r="F107" s="370" t="s">
        <v>195</v>
      </c>
      <c r="G107" s="371" t="s">
        <v>508</v>
      </c>
      <c r="H107" s="370" t="s">
        <v>215</v>
      </c>
      <c r="I107" s="371" t="s">
        <v>216</v>
      </c>
      <c r="J107" s="371" t="s">
        <v>216</v>
      </c>
      <c r="K107" s="366">
        <v>-37.69</v>
      </c>
    </row>
    <row r="108" spans="1:11" ht="15" x14ac:dyDescent="0.25">
      <c r="A108" s="371" t="s">
        <v>506</v>
      </c>
      <c r="B108" s="370" t="s">
        <v>507</v>
      </c>
      <c r="C108" s="370" t="s">
        <v>294</v>
      </c>
      <c r="D108" s="370" t="s">
        <v>238</v>
      </c>
      <c r="E108" s="370" t="s">
        <v>195</v>
      </c>
      <c r="F108" s="370" t="s">
        <v>195</v>
      </c>
      <c r="G108" s="371" t="s">
        <v>508</v>
      </c>
      <c r="H108" s="370" t="s">
        <v>215</v>
      </c>
      <c r="I108" s="371" t="s">
        <v>216</v>
      </c>
      <c r="J108" s="371" t="s">
        <v>216</v>
      </c>
      <c r="K108" s="366">
        <v>331508.89999999997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A9" zoomScaleNormal="100" workbookViewId="0">
      <selection activeCell="P49" sqref="P49"/>
    </sheetView>
  </sheetViews>
  <sheetFormatPr defaultColWidth="9.140625" defaultRowHeight="15" x14ac:dyDescent="0.2"/>
  <cols>
    <col min="1" max="1" width="1.85546875" style="12" customWidth="1"/>
    <col min="2" max="2" width="3.5703125" style="12" customWidth="1"/>
    <col min="3" max="3" width="5.42578125" style="12" customWidth="1"/>
    <col min="4" max="4" width="84" style="12" customWidth="1"/>
    <col min="5" max="5" width="27.140625" style="12" hidden="1" customWidth="1"/>
    <col min="6" max="6" width="25.140625" style="12" hidden="1" customWidth="1"/>
    <col min="7" max="14" width="19.42578125" style="12" hidden="1" customWidth="1"/>
    <col min="15" max="15" width="19.42578125" style="12" customWidth="1"/>
    <col min="16" max="16" width="21.140625" style="12" customWidth="1"/>
    <col min="17" max="16384" width="9.140625" style="12"/>
  </cols>
  <sheetData>
    <row r="1" spans="1:16" ht="15.75" x14ac:dyDescent="0.25">
      <c r="B1" s="13" t="s">
        <v>0</v>
      </c>
      <c r="C1" s="11"/>
      <c r="D1" s="11"/>
    </row>
    <row r="2" spans="1:16" ht="15.75" x14ac:dyDescent="0.25">
      <c r="B2" s="13" t="s">
        <v>23</v>
      </c>
      <c r="C2" s="11"/>
      <c r="D2" s="11"/>
    </row>
    <row r="3" spans="1:16" ht="15.75" x14ac:dyDescent="0.25">
      <c r="A3" s="23"/>
      <c r="B3" s="13" t="s">
        <v>24</v>
      </c>
      <c r="C3" s="11"/>
      <c r="D3" s="11"/>
    </row>
    <row r="4" spans="1:16" x14ac:dyDescent="0.2">
      <c r="B4" s="11"/>
      <c r="C4" s="11"/>
      <c r="D4" s="11"/>
    </row>
    <row r="5" spans="1:16" s="24" customFormat="1" ht="15.75" x14ac:dyDescent="0.25">
      <c r="B5" s="25" t="s">
        <v>25</v>
      </c>
      <c r="C5" s="26"/>
      <c r="D5" s="26"/>
      <c r="E5" s="27"/>
      <c r="F5" s="27"/>
      <c r="G5" s="12"/>
      <c r="H5" s="28" t="s">
        <v>26</v>
      </c>
      <c r="I5" s="12"/>
      <c r="J5" s="12"/>
      <c r="K5" s="27"/>
      <c r="L5" s="27"/>
      <c r="M5" s="12"/>
      <c r="N5" s="29"/>
      <c r="O5" s="12"/>
      <c r="P5" s="12"/>
    </row>
    <row r="6" spans="1:16" s="24" customFormat="1" ht="15" customHeight="1" x14ac:dyDescent="0.2">
      <c r="B6" s="339"/>
      <c r="C6" s="317"/>
      <c r="D6" s="338">
        <f>'Cover Page'!C7</f>
        <v>0</v>
      </c>
      <c r="E6" s="274"/>
      <c r="F6" s="274"/>
      <c r="G6" s="12"/>
      <c r="H6" s="30" t="str">
        <f>'Cover Page'!C10</f>
        <v>No</v>
      </c>
      <c r="I6" s="12"/>
      <c r="J6" s="12"/>
      <c r="K6" s="27"/>
      <c r="L6" s="27"/>
      <c r="M6" s="12"/>
      <c r="N6" s="29"/>
      <c r="O6" s="12"/>
      <c r="P6" s="12"/>
    </row>
    <row r="7" spans="1:16" s="24" customFormat="1" ht="15.75" x14ac:dyDescent="0.25">
      <c r="B7" s="25" t="s">
        <v>9</v>
      </c>
      <c r="C7" s="26"/>
      <c r="D7" s="26"/>
      <c r="E7" s="274"/>
      <c r="F7" s="274"/>
      <c r="G7" s="12"/>
      <c r="H7" s="12"/>
      <c r="K7" s="27"/>
      <c r="L7" s="27"/>
      <c r="M7" s="12"/>
      <c r="N7" s="12"/>
    </row>
    <row r="8" spans="1:16" s="24" customFormat="1" ht="15" customHeight="1" x14ac:dyDescent="0.2">
      <c r="B8" s="339"/>
      <c r="C8" s="317"/>
      <c r="D8" s="318" t="str">
        <f>'Cover Page'!C8</f>
        <v>Nationwide Life Insurance Company</v>
      </c>
      <c r="E8" s="274"/>
      <c r="F8" s="274"/>
      <c r="G8" s="12"/>
      <c r="H8" s="31"/>
      <c r="K8" s="316"/>
      <c r="L8" s="316"/>
      <c r="M8" s="12"/>
      <c r="N8" s="31"/>
    </row>
    <row r="9" spans="1:16" s="24" customFormat="1" ht="18" customHeight="1" x14ac:dyDescent="0.25">
      <c r="B9" s="32" t="s">
        <v>27</v>
      </c>
      <c r="C9" s="26"/>
      <c r="D9" s="26"/>
      <c r="E9" s="283" t="s">
        <v>28</v>
      </c>
      <c r="F9" s="274"/>
      <c r="I9" s="12"/>
      <c r="J9" s="12"/>
      <c r="K9" s="33"/>
      <c r="L9" s="33"/>
      <c r="O9" s="12"/>
      <c r="P9" s="12"/>
    </row>
    <row r="10" spans="1:16" s="24" customFormat="1" ht="15" customHeight="1" x14ac:dyDescent="0.2">
      <c r="B10" s="339"/>
      <c r="C10" s="317"/>
      <c r="D10" s="319">
        <f>'Cover Page'!C9</f>
        <v>0</v>
      </c>
      <c r="E10" s="274"/>
      <c r="F10" s="274"/>
      <c r="G10" s="12"/>
      <c r="H10" s="29"/>
      <c r="K10" s="316"/>
      <c r="L10" s="316"/>
      <c r="M10" s="12"/>
      <c r="N10" s="29"/>
    </row>
    <row r="11" spans="1:16" s="24" customFormat="1" ht="15.75" x14ac:dyDescent="0.25">
      <c r="B11" s="32" t="s">
        <v>4</v>
      </c>
      <c r="C11" s="26"/>
      <c r="D11" s="26"/>
      <c r="E11" s="274"/>
      <c r="F11" s="274"/>
      <c r="H11" s="12"/>
      <c r="I11" s="12"/>
      <c r="J11" s="12"/>
      <c r="K11" s="33"/>
      <c r="L11" s="33"/>
      <c r="N11" s="12"/>
      <c r="O11" s="12"/>
      <c r="P11" s="12"/>
    </row>
    <row r="12" spans="1:16" s="24" customFormat="1" x14ac:dyDescent="0.2">
      <c r="B12" s="339"/>
      <c r="C12" s="317"/>
      <c r="D12" s="319" t="str">
        <f>'Cover Page'!C6</f>
        <v>2023</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9"/>
      <c r="F14" s="260"/>
      <c r="G14" s="260" t="s">
        <v>29</v>
      </c>
      <c r="H14" s="260"/>
      <c r="I14" s="260"/>
      <c r="J14" s="260"/>
      <c r="K14" s="259"/>
      <c r="L14" s="260"/>
      <c r="M14" s="260" t="s">
        <v>29</v>
      </c>
      <c r="N14" s="260"/>
      <c r="O14" s="260"/>
      <c r="P14" s="272"/>
    </row>
    <row r="15" spans="1:16" ht="13.7" customHeight="1" thickBot="1" x14ac:dyDescent="0.25">
      <c r="B15" s="11"/>
      <c r="C15" s="11"/>
      <c r="D15" s="11"/>
      <c r="E15" s="262"/>
      <c r="F15" s="263"/>
      <c r="G15" s="264" t="s">
        <v>30</v>
      </c>
      <c r="H15" s="263"/>
      <c r="I15" s="263"/>
      <c r="J15" s="265"/>
      <c r="K15" s="262"/>
      <c r="L15" s="263"/>
      <c r="M15" s="264" t="s">
        <v>31</v>
      </c>
      <c r="N15" s="263"/>
      <c r="O15" s="263"/>
      <c r="P15" s="265"/>
    </row>
    <row r="16" spans="1:16" ht="16.5" customHeight="1" thickBot="1" x14ac:dyDescent="0.3">
      <c r="B16" s="11"/>
      <c r="C16" s="11"/>
      <c r="D16" s="11"/>
      <c r="E16" s="267" t="s">
        <v>32</v>
      </c>
      <c r="F16" s="266"/>
      <c r="G16" s="267" t="s">
        <v>33</v>
      </c>
      <c r="H16" s="268"/>
      <c r="I16" s="270" t="s">
        <v>34</v>
      </c>
      <c r="J16" s="271"/>
      <c r="K16" s="267" t="s">
        <v>32</v>
      </c>
      <c r="L16" s="268"/>
      <c r="M16" s="267" t="s">
        <v>33</v>
      </c>
      <c r="N16" s="268"/>
      <c r="O16" s="270" t="s">
        <v>34</v>
      </c>
      <c r="P16" s="271"/>
    </row>
    <row r="17" spans="2:16" ht="13.7" customHeight="1" x14ac:dyDescent="0.2">
      <c r="B17" s="11"/>
      <c r="C17" s="11"/>
      <c r="D17" s="11"/>
      <c r="E17" s="35" t="s">
        <v>35</v>
      </c>
      <c r="F17" s="36" t="s">
        <v>35</v>
      </c>
      <c r="G17" s="35" t="s">
        <v>35</v>
      </c>
      <c r="H17" s="37" t="s">
        <v>35</v>
      </c>
      <c r="I17" s="35" t="s">
        <v>35</v>
      </c>
      <c r="J17" s="37" t="s">
        <v>35</v>
      </c>
      <c r="K17" s="35" t="s">
        <v>35</v>
      </c>
      <c r="L17" s="37" t="s">
        <v>35</v>
      </c>
      <c r="M17" s="35" t="s">
        <v>35</v>
      </c>
      <c r="N17" s="37" t="s">
        <v>35</v>
      </c>
      <c r="O17" s="35" t="s">
        <v>35</v>
      </c>
      <c r="P17" s="37" t="s">
        <v>35</v>
      </c>
    </row>
    <row r="18" spans="2:16" ht="31.5" customHeight="1" thickBot="1" x14ac:dyDescent="0.25">
      <c r="B18" s="256"/>
      <c r="C18" s="253"/>
      <c r="D18" s="258" t="s">
        <v>36</v>
      </c>
      <c r="E18" s="38" t="str">
        <f>"12/31/"&amp;""&amp;'Cover Page'!C$6</f>
        <v>12/31/2023</v>
      </c>
      <c r="F18" s="39">
        <f>DATE(YEAR(E18)+0,MONTH(E18)+3,DAY(E18)+0)</f>
        <v>45382</v>
      </c>
      <c r="G18" s="38" t="str">
        <f>"12/31/"&amp;""&amp;'Cover Page'!C$6</f>
        <v>12/31/2023</v>
      </c>
      <c r="H18" s="40">
        <f>DATE(YEAR(G18)+0,MONTH(G18)+3,DAY(G18)+0)</f>
        <v>45382</v>
      </c>
      <c r="I18" s="38" t="str">
        <f>"12/31/"&amp;""&amp;'Cover Page'!C$6</f>
        <v>12/31/2023</v>
      </c>
      <c r="J18" s="40">
        <f>DATE(YEAR(I18)+0,MONTH(I18)+3,DAY(I18)+0)</f>
        <v>45382</v>
      </c>
      <c r="K18" s="38" t="str">
        <f>"12/31/"&amp;""&amp;'Cover Page'!C$6</f>
        <v>12/31/2023</v>
      </c>
      <c r="L18" s="40">
        <f>DATE(YEAR(K18)+0,MONTH(K18)+3,DAY(K18)+0)</f>
        <v>45382</v>
      </c>
      <c r="M18" s="38" t="str">
        <f>"12/31/"&amp;""&amp;'Cover Page'!C$6</f>
        <v>12/31/2023</v>
      </c>
      <c r="N18" s="40">
        <f>DATE(YEAR(M18)+0,MONTH(M18)+3,DAY(M18)+0)</f>
        <v>45382</v>
      </c>
      <c r="O18" s="38" t="str">
        <f>"12/31/"&amp;""&amp;'Cover Page'!C$6</f>
        <v>12/31/2023</v>
      </c>
      <c r="P18" s="40">
        <f>DATE(YEAR(O18)+0,MONTH(O18)+3,DAY(O18)+0)</f>
        <v>45382</v>
      </c>
    </row>
    <row r="19" spans="2:16" ht="16.5" thickBot="1" x14ac:dyDescent="0.25">
      <c r="B19" s="254"/>
      <c r="C19" s="255"/>
      <c r="D19" s="257" t="s">
        <v>37</v>
      </c>
      <c r="E19" s="41">
        <v>1</v>
      </c>
      <c r="F19" s="42">
        <v>2</v>
      </c>
      <c r="G19" s="43">
        <v>3</v>
      </c>
      <c r="H19" s="44">
        <v>4</v>
      </c>
      <c r="I19" s="43">
        <v>5</v>
      </c>
      <c r="J19" s="44">
        <v>6</v>
      </c>
      <c r="K19" s="43">
        <v>7</v>
      </c>
      <c r="L19" s="44">
        <v>8</v>
      </c>
      <c r="M19" s="43">
        <v>9</v>
      </c>
      <c r="N19" s="44">
        <v>10</v>
      </c>
      <c r="O19" s="43">
        <v>11</v>
      </c>
      <c r="P19" s="45">
        <v>12</v>
      </c>
    </row>
    <row r="20" spans="2:16" x14ac:dyDescent="0.2">
      <c r="B20" s="46" t="s">
        <v>3</v>
      </c>
      <c r="C20" s="47" t="s">
        <v>38</v>
      </c>
      <c r="D20" s="183"/>
      <c r="E20" s="48"/>
      <c r="F20" s="49"/>
      <c r="G20" s="50"/>
      <c r="H20" s="51"/>
      <c r="I20" s="52"/>
      <c r="J20" s="50"/>
      <c r="K20" s="48"/>
      <c r="L20" s="49"/>
      <c r="M20" s="52"/>
      <c r="N20" s="51"/>
      <c r="O20" s="48"/>
      <c r="P20" s="49"/>
    </row>
    <row r="21" spans="2:16" x14ac:dyDescent="0.2">
      <c r="B21" s="53"/>
      <c r="C21" s="54">
        <v>1.1000000000000001</v>
      </c>
      <c r="D21" s="345" t="s">
        <v>39</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0</v>
      </c>
      <c r="N21" s="56">
        <f>'Pt 2 Premium and Claims'!N22+'Pt 2 Premium and Claims'!N23-'Pt 2 Premium and Claims'!N24-'Pt 2 Premium and Claims'!N25</f>
        <v>0</v>
      </c>
      <c r="O21" s="55">
        <f>'Pt 2 Premium and Claims'!O22+'Pt 2 Premium and Claims'!O23-'Pt 2 Premium and Claims'!O24-'Pt 2 Premium and Claims'!O25</f>
        <v>3829267.5</v>
      </c>
      <c r="P21" s="56">
        <f>'Pt 2 Premium and Claims'!P22+'Pt 2 Premium and Claims'!P23-'Pt 2 Premium and Claims'!P24-'Pt 2 Premium and Claims'!P25</f>
        <v>4170560.21</v>
      </c>
    </row>
    <row r="22" spans="2:16" x14ac:dyDescent="0.2">
      <c r="B22" s="58"/>
      <c r="C22" s="59"/>
      <c r="D22" s="186"/>
      <c r="E22" s="60"/>
      <c r="F22" s="61"/>
      <c r="G22" s="62"/>
      <c r="H22" s="63"/>
      <c r="I22" s="60"/>
      <c r="J22" s="64"/>
      <c r="K22" s="60"/>
      <c r="L22" s="61"/>
      <c r="M22" s="60"/>
      <c r="N22" s="63"/>
      <c r="O22" s="60"/>
      <c r="P22" s="61"/>
    </row>
    <row r="23" spans="2:16" x14ac:dyDescent="0.2">
      <c r="B23" s="46" t="s">
        <v>6</v>
      </c>
      <c r="C23" s="47" t="s">
        <v>40</v>
      </c>
      <c r="D23" s="346"/>
      <c r="E23" s="52"/>
      <c r="F23" s="65"/>
      <c r="G23" s="50"/>
      <c r="H23" s="66"/>
      <c r="I23" s="52"/>
      <c r="J23" s="67"/>
      <c r="K23" s="52"/>
      <c r="L23" s="65"/>
      <c r="M23" s="52"/>
      <c r="N23" s="66"/>
      <c r="O23" s="52"/>
      <c r="P23" s="65"/>
    </row>
    <row r="24" spans="2:16" x14ac:dyDescent="0.2">
      <c r="B24" s="53"/>
      <c r="C24" s="68">
        <v>2.1</v>
      </c>
      <c r="D24" s="345" t="s">
        <v>41</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0</v>
      </c>
      <c r="N24" s="56">
        <f>'Pt 2 Premium and Claims'!N51</f>
        <v>0</v>
      </c>
      <c r="O24" s="55">
        <f>'Pt 2 Premium and Claims'!O51</f>
        <v>4544405.1899999995</v>
      </c>
      <c r="P24" s="56">
        <f>'Pt 2 Premium and Claims'!P51</f>
        <v>3470690.87</v>
      </c>
    </row>
    <row r="25" spans="2:16" x14ac:dyDescent="0.2">
      <c r="B25" s="69"/>
      <c r="C25" s="59"/>
      <c r="D25" s="186"/>
      <c r="E25" s="60"/>
      <c r="F25" s="61"/>
      <c r="G25" s="62"/>
      <c r="H25" s="63"/>
      <c r="I25" s="60"/>
      <c r="J25" s="64"/>
      <c r="K25" s="60"/>
      <c r="L25" s="61"/>
      <c r="M25" s="60"/>
      <c r="N25" s="63"/>
      <c r="O25" s="60"/>
      <c r="P25" s="61"/>
    </row>
    <row r="26" spans="2:16" x14ac:dyDescent="0.2">
      <c r="B26" s="46" t="s">
        <v>8</v>
      </c>
      <c r="C26" s="47" t="s">
        <v>42</v>
      </c>
      <c r="D26" s="183"/>
      <c r="E26" s="52"/>
      <c r="F26" s="65"/>
      <c r="G26" s="50"/>
      <c r="H26" s="66"/>
      <c r="I26" s="52"/>
      <c r="J26" s="67"/>
      <c r="K26" s="52"/>
      <c r="L26" s="65"/>
      <c r="M26" s="52"/>
      <c r="N26" s="66"/>
      <c r="O26" s="52"/>
      <c r="P26" s="65"/>
    </row>
    <row r="27" spans="2:16" ht="30" x14ac:dyDescent="0.2">
      <c r="B27" s="53"/>
      <c r="C27" s="54">
        <v>3.1</v>
      </c>
      <c r="D27" s="345" t="s">
        <v>43</v>
      </c>
      <c r="E27" s="52"/>
      <c r="F27" s="65"/>
      <c r="G27" s="50"/>
      <c r="H27" s="66"/>
      <c r="I27" s="52"/>
      <c r="J27" s="67"/>
      <c r="K27" s="52"/>
      <c r="L27" s="65"/>
      <c r="M27" s="52"/>
      <c r="N27" s="66"/>
      <c r="O27" s="52"/>
      <c r="P27" s="65"/>
    </row>
    <row r="28" spans="2:16" x14ac:dyDescent="0.2">
      <c r="B28" s="53"/>
      <c r="C28" s="54"/>
      <c r="D28" s="345" t="s">
        <v>44</v>
      </c>
      <c r="E28" s="70"/>
      <c r="F28" s="71"/>
      <c r="G28" s="72"/>
      <c r="H28" s="73"/>
      <c r="I28" s="74"/>
      <c r="J28" s="75"/>
      <c r="K28" s="74"/>
      <c r="L28" s="76"/>
      <c r="M28" s="74"/>
      <c r="N28" s="73"/>
      <c r="O28" s="74">
        <f>'Taxes &amp; assessments retrieve'!F42*0.21</f>
        <v>-318484.41450000001</v>
      </c>
      <c r="P28" s="74">
        <f>('Taxes &amp; assessments retrieve'!F43+'Taxes &amp; assessments retrieve'!F42)*0.21</f>
        <v>-196815.96270000003</v>
      </c>
    </row>
    <row r="29" spans="2:16" ht="30" x14ac:dyDescent="0.2">
      <c r="B29" s="53"/>
      <c r="C29" s="54"/>
      <c r="D29" s="345" t="s">
        <v>45</v>
      </c>
      <c r="E29" s="74"/>
      <c r="F29" s="76"/>
      <c r="G29" s="72"/>
      <c r="H29" s="73"/>
      <c r="I29" s="74"/>
      <c r="J29" s="75"/>
      <c r="K29" s="74"/>
      <c r="L29" s="76"/>
      <c r="M29" s="74"/>
      <c r="N29" s="73"/>
      <c r="O29" s="74"/>
      <c r="P29" s="76"/>
    </row>
    <row r="30" spans="2:16" ht="45" x14ac:dyDescent="0.2">
      <c r="B30" s="53"/>
      <c r="C30" s="54">
        <v>3.2</v>
      </c>
      <c r="D30" s="345" t="s">
        <v>46</v>
      </c>
      <c r="E30" s="52"/>
      <c r="F30" s="65"/>
      <c r="G30" s="50"/>
      <c r="H30" s="66"/>
      <c r="I30" s="52"/>
      <c r="J30" s="67"/>
      <c r="K30" s="52"/>
      <c r="L30" s="65"/>
      <c r="M30" s="52"/>
      <c r="N30" s="66"/>
      <c r="O30" s="52"/>
      <c r="P30" s="65"/>
    </row>
    <row r="31" spans="2:16" x14ac:dyDescent="0.2">
      <c r="B31" s="53"/>
      <c r="C31" s="54"/>
      <c r="D31" s="344" t="s">
        <v>47</v>
      </c>
      <c r="E31" s="77"/>
      <c r="F31" s="76"/>
      <c r="G31" s="72"/>
      <c r="H31" s="73"/>
      <c r="I31" s="74"/>
      <c r="J31" s="75"/>
      <c r="K31" s="77"/>
      <c r="L31" s="76"/>
      <c r="M31" s="74"/>
      <c r="N31" s="73"/>
      <c r="O31" s="74"/>
      <c r="P31" s="76"/>
    </row>
    <row r="32" spans="2:16" x14ac:dyDescent="0.2">
      <c r="B32" s="53"/>
      <c r="C32" s="54"/>
      <c r="D32" s="344" t="s">
        <v>48</v>
      </c>
      <c r="E32" s="74"/>
      <c r="F32" s="76"/>
      <c r="G32" s="72"/>
      <c r="H32" s="73"/>
      <c r="I32" s="74"/>
      <c r="J32" s="75"/>
      <c r="K32" s="74"/>
      <c r="L32" s="76"/>
      <c r="M32" s="74"/>
      <c r="N32" s="73"/>
      <c r="O32" s="74">
        <f>'Taxes &amp; assessments retrieve'!F11</f>
        <v>99246.11</v>
      </c>
      <c r="P32" s="76">
        <f>'Taxes &amp; assessments retrieve'!F11+'Taxes &amp; assessments retrieve'!F26</f>
        <v>122584.71</v>
      </c>
    </row>
    <row r="33" spans="2:16" x14ac:dyDescent="0.2">
      <c r="B33" s="53"/>
      <c r="C33" s="54"/>
      <c r="D33" s="344" t="s">
        <v>49</v>
      </c>
      <c r="E33" s="74"/>
      <c r="F33" s="76"/>
      <c r="G33" s="72"/>
      <c r="H33" s="73"/>
      <c r="I33" s="74"/>
      <c r="J33" s="75"/>
      <c r="K33" s="74"/>
      <c r="L33" s="76"/>
      <c r="M33" s="74"/>
      <c r="N33" s="73"/>
      <c r="O33" s="74"/>
      <c r="P33" s="76"/>
    </row>
    <row r="34" spans="2:16" x14ac:dyDescent="0.2">
      <c r="B34" s="53"/>
      <c r="C34" s="54">
        <v>3.3</v>
      </c>
      <c r="D34" s="344" t="s">
        <v>50</v>
      </c>
      <c r="E34" s="77"/>
      <c r="F34" s="76"/>
      <c r="G34" s="72"/>
      <c r="H34" s="73"/>
      <c r="I34" s="74"/>
      <c r="J34" s="75"/>
      <c r="K34" s="77"/>
      <c r="L34" s="76"/>
      <c r="M34" s="74"/>
      <c r="N34" s="73"/>
      <c r="O34" s="74"/>
      <c r="P34" s="76"/>
    </row>
    <row r="35" spans="2:16" x14ac:dyDescent="0.2">
      <c r="B35" s="53"/>
      <c r="C35" s="54">
        <v>3.4</v>
      </c>
      <c r="D35" s="344" t="s">
        <v>51</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0</v>
      </c>
      <c r="L35" s="79">
        <f t="shared" si="0"/>
        <v>0</v>
      </c>
      <c r="M35" s="78">
        <f t="shared" si="0"/>
        <v>0</v>
      </c>
      <c r="N35" s="79">
        <f t="shared" si="0"/>
        <v>0</v>
      </c>
      <c r="O35" s="78">
        <f t="shared" si="0"/>
        <v>-219238.30450000003</v>
      </c>
      <c r="P35" s="79">
        <f t="shared" si="0"/>
        <v>-74231.252700000026</v>
      </c>
    </row>
    <row r="36" spans="2:16" x14ac:dyDescent="0.2">
      <c r="B36" s="69"/>
      <c r="C36" s="59"/>
      <c r="D36" s="186"/>
      <c r="E36" s="60"/>
      <c r="F36" s="61"/>
      <c r="G36" s="62"/>
      <c r="H36" s="63"/>
      <c r="I36" s="60"/>
      <c r="J36" s="64"/>
      <c r="K36" s="60"/>
      <c r="L36" s="61"/>
      <c r="M36" s="60"/>
      <c r="N36" s="63"/>
      <c r="O36" s="60"/>
      <c r="P36" s="61"/>
    </row>
    <row r="37" spans="2:16" x14ac:dyDescent="0.2">
      <c r="B37" s="68" t="s">
        <v>11</v>
      </c>
      <c r="C37" s="47" t="s">
        <v>52</v>
      </c>
      <c r="D37" s="183"/>
      <c r="E37" s="52"/>
      <c r="F37" s="65"/>
      <c r="G37" s="50"/>
      <c r="H37" s="66"/>
      <c r="I37" s="52"/>
      <c r="J37" s="67"/>
      <c r="K37" s="52"/>
      <c r="L37" s="65"/>
      <c r="M37" s="52"/>
      <c r="N37" s="66"/>
      <c r="O37" s="52"/>
      <c r="P37" s="65"/>
    </row>
    <row r="38" spans="2:16" x14ac:dyDescent="0.2">
      <c r="B38" s="54"/>
      <c r="C38" s="54">
        <v>4.0999999999999996</v>
      </c>
      <c r="D38" s="344" t="s">
        <v>53</v>
      </c>
      <c r="E38" s="74"/>
      <c r="F38" s="76"/>
      <c r="G38" s="72"/>
      <c r="H38" s="76"/>
      <c r="I38" s="74"/>
      <c r="J38" s="76"/>
      <c r="K38" s="74"/>
      <c r="L38" s="76"/>
      <c r="M38" s="74"/>
      <c r="N38" s="76"/>
      <c r="O38" s="74">
        <f>(SUM('Salary, OGA, etc_v2_Dec'!K12:K37))*'State Allocation'!C56</f>
        <v>33109.212701099168</v>
      </c>
      <c r="P38" s="76">
        <f>((SUM('Salary, OGA, etc_v2_Dec'!K12:K37))*'State Allocation'!C56)+(SUM('Salary, OGA, etc_v2_Mar'!K12:K34)*'State Allocation'!C56)</f>
        <v>40064.584667745068</v>
      </c>
    </row>
    <row r="39" spans="2:16" x14ac:dyDescent="0.2">
      <c r="B39" s="54"/>
      <c r="C39" s="54">
        <v>4.2</v>
      </c>
      <c r="D39" s="344" t="s">
        <v>54</v>
      </c>
      <c r="E39" s="74"/>
      <c r="F39" s="76"/>
      <c r="G39" s="72"/>
      <c r="H39" s="76"/>
      <c r="I39" s="74"/>
      <c r="J39" s="76"/>
      <c r="K39" s="74"/>
      <c r="L39" s="76"/>
      <c r="M39" s="74"/>
      <c r="N39" s="76"/>
      <c r="O39" s="74">
        <f>ROUND(SUM(Commissions!F13:F13)*'State Allocation'!C56,2)</f>
        <v>795031.78</v>
      </c>
      <c r="P39" s="76">
        <f>ROUND(SUM(Commissions!F13:F13)*'State Allocation'!C56,2)+(ROUND(SUM(Commissions!F15:F15)*'State Allocation'!C56,2))</f>
        <v>966086.5</v>
      </c>
    </row>
    <row r="40" spans="2:16" x14ac:dyDescent="0.2">
      <c r="B40" s="54"/>
      <c r="C40" s="54">
        <v>4.3</v>
      </c>
      <c r="D40" s="344" t="s">
        <v>55</v>
      </c>
      <c r="E40" s="52"/>
      <c r="F40" s="65"/>
      <c r="G40" s="50"/>
      <c r="H40" s="65"/>
      <c r="I40" s="52"/>
      <c r="J40" s="65"/>
      <c r="K40" s="52"/>
      <c r="L40" s="65"/>
      <c r="M40" s="52"/>
      <c r="N40" s="65"/>
      <c r="O40" s="52"/>
      <c r="P40" s="65"/>
    </row>
    <row r="41" spans="2:16" ht="17.25" customHeight="1" x14ac:dyDescent="0.2">
      <c r="B41" s="54"/>
      <c r="C41" s="54"/>
      <c r="D41" s="345" t="s">
        <v>56</v>
      </c>
      <c r="E41" s="77"/>
      <c r="F41" s="76"/>
      <c r="G41" s="348"/>
      <c r="H41" s="76"/>
      <c r="I41" s="77"/>
      <c r="J41" s="76"/>
      <c r="K41" s="77"/>
      <c r="L41" s="76"/>
      <c r="M41" s="77"/>
      <c r="N41" s="76"/>
      <c r="O41" s="77"/>
      <c r="P41" s="76"/>
    </row>
    <row r="42" spans="2:16" ht="30" x14ac:dyDescent="0.2">
      <c r="B42" s="54"/>
      <c r="C42" s="80"/>
      <c r="D42" s="345" t="s">
        <v>57</v>
      </c>
      <c r="E42" s="77"/>
      <c r="F42" s="76"/>
      <c r="G42" s="348"/>
      <c r="H42" s="76"/>
      <c r="I42" s="77"/>
      <c r="J42" s="76"/>
      <c r="K42" s="77"/>
      <c r="L42" s="76"/>
      <c r="M42" s="77"/>
      <c r="N42" s="76"/>
      <c r="O42" s="77"/>
      <c r="P42" s="76"/>
    </row>
    <row r="43" spans="2:16" x14ac:dyDescent="0.2">
      <c r="B43" s="54"/>
      <c r="C43" s="54">
        <v>4.4000000000000004</v>
      </c>
      <c r="D43" s="344" t="s">
        <v>58</v>
      </c>
      <c r="E43" s="77"/>
      <c r="F43" s="350"/>
      <c r="G43" s="348"/>
      <c r="H43" s="72"/>
      <c r="I43" s="77"/>
      <c r="J43" s="72"/>
      <c r="K43" s="77"/>
      <c r="L43" s="72"/>
      <c r="M43" s="77"/>
      <c r="N43" s="72"/>
      <c r="O43" s="77">
        <f>(SUM('Salary, OGA, etc_v2_Dec'!K38:K116))*'State Allocation'!C56</f>
        <v>29065.527296563472</v>
      </c>
      <c r="P43" s="350">
        <f>((SUM('Salary, OGA, etc_v2_Dec'!K38:K116))*'State Allocation'!C56)+('State Allocation'!C56*SUM('Salary, OGA, etc_v2_Mar'!K35:K107))</f>
        <v>34804.418729867648</v>
      </c>
    </row>
    <row r="44" spans="2:16" x14ac:dyDescent="0.2">
      <c r="B44" s="54"/>
      <c r="C44" s="54">
        <v>4.5</v>
      </c>
      <c r="D44" s="344" t="s">
        <v>59</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0</v>
      </c>
      <c r="N44" s="79">
        <f t="shared" si="1"/>
        <v>0</v>
      </c>
      <c r="O44" s="78">
        <f t="shared" si="1"/>
        <v>857206.51999766275</v>
      </c>
      <c r="P44" s="79">
        <f t="shared" si="1"/>
        <v>1040955.5033976127</v>
      </c>
    </row>
    <row r="45" spans="2:16" x14ac:dyDescent="0.2">
      <c r="B45" s="81"/>
      <c r="C45" s="81"/>
      <c r="D45" s="347"/>
      <c r="E45" s="52"/>
      <c r="F45" s="65"/>
      <c r="G45" s="50"/>
      <c r="H45" s="66"/>
      <c r="I45" s="52"/>
      <c r="J45" s="67"/>
      <c r="K45" s="52"/>
      <c r="L45" s="65"/>
      <c r="M45" s="52"/>
      <c r="N45" s="66"/>
      <c r="O45" s="52"/>
      <c r="P45" s="65"/>
    </row>
    <row r="46" spans="2:16" x14ac:dyDescent="0.2">
      <c r="B46" s="68" t="s">
        <v>13</v>
      </c>
      <c r="C46" s="82" t="s">
        <v>60</v>
      </c>
      <c r="D46" s="346"/>
      <c r="E46" s="52"/>
      <c r="F46" s="65"/>
      <c r="G46" s="50"/>
      <c r="H46" s="66"/>
      <c r="I46" s="52"/>
      <c r="J46" s="67"/>
      <c r="K46" s="52"/>
      <c r="L46" s="65"/>
      <c r="M46" s="52"/>
      <c r="N46" s="66"/>
      <c r="O46" s="52"/>
      <c r="P46" s="65"/>
    </row>
    <row r="47" spans="2:16" x14ac:dyDescent="0.2">
      <c r="B47" s="53"/>
      <c r="C47" s="54">
        <v>5.0999999999999996</v>
      </c>
      <c r="D47" s="344" t="s">
        <v>61</v>
      </c>
      <c r="E47" s="83"/>
      <c r="F47" s="351"/>
      <c r="G47" s="84"/>
      <c r="H47" s="84"/>
      <c r="I47" s="83"/>
      <c r="J47" s="84"/>
      <c r="K47" s="83"/>
      <c r="L47" s="84"/>
      <c r="M47" s="83"/>
      <c r="N47" s="84"/>
      <c r="O47" s="83">
        <v>14491</v>
      </c>
      <c r="P47" s="340">
        <v>14491</v>
      </c>
    </row>
    <row r="48" spans="2:16" x14ac:dyDescent="0.2">
      <c r="B48" s="53"/>
      <c r="C48" s="54">
        <v>5.2</v>
      </c>
      <c r="D48" s="344" t="s">
        <v>62</v>
      </c>
      <c r="E48" s="83"/>
      <c r="F48" s="351"/>
      <c r="G48" s="84"/>
      <c r="H48" s="84"/>
      <c r="I48" s="83"/>
      <c r="J48" s="84"/>
      <c r="K48" s="83"/>
      <c r="L48" s="84"/>
      <c r="M48" s="83"/>
      <c r="N48" s="84"/>
      <c r="O48" s="83">
        <v>131531</v>
      </c>
      <c r="P48" s="85">
        <v>131531</v>
      </c>
    </row>
    <row r="49" spans="2:16" ht="15.75" thickBot="1" x14ac:dyDescent="0.25">
      <c r="B49" s="53"/>
      <c r="C49" s="54">
        <v>5.3</v>
      </c>
      <c r="D49" s="344" t="s">
        <v>63</v>
      </c>
      <c r="E49" s="86">
        <f>E48/12</f>
        <v>0</v>
      </c>
      <c r="F49" s="87">
        <f t="shared" ref="F49:P49" si="2">F48/12</f>
        <v>0</v>
      </c>
      <c r="G49" s="349">
        <f t="shared" si="2"/>
        <v>0</v>
      </c>
      <c r="H49" s="87">
        <f>H48/12</f>
        <v>0</v>
      </c>
      <c r="I49" s="86">
        <f t="shared" si="2"/>
        <v>0</v>
      </c>
      <c r="J49" s="87">
        <f t="shared" si="2"/>
        <v>0</v>
      </c>
      <c r="K49" s="86">
        <f t="shared" si="2"/>
        <v>0</v>
      </c>
      <c r="L49" s="87">
        <f t="shared" si="2"/>
        <v>0</v>
      </c>
      <c r="M49" s="86">
        <f>M48/12</f>
        <v>0</v>
      </c>
      <c r="N49" s="87">
        <f>N48/12</f>
        <v>0</v>
      </c>
      <c r="O49" s="86">
        <f t="shared" si="2"/>
        <v>10960.916666666666</v>
      </c>
      <c r="P49" s="87">
        <f t="shared" si="2"/>
        <v>10960.916666666666</v>
      </c>
    </row>
    <row r="50" spans="2:16" ht="45" customHeight="1" x14ac:dyDescent="0.2">
      <c r="B50" s="88"/>
      <c r="C50" s="89"/>
      <c r="D50" s="90"/>
      <c r="E50" s="273" t="str">
        <f>"Grand Total as of "&amp;""&amp;TEXT(E$18,"MM/DD/YYYY")&amp;" for ALL markets in col. 1-12."</f>
        <v>Grand Total as of 12/31/2023 for ALL markets in col. 1-12.</v>
      </c>
      <c r="F50" s="91"/>
      <c r="G50" s="91"/>
      <c r="H50" s="91"/>
      <c r="I50" s="91"/>
      <c r="J50" s="91"/>
      <c r="K50" s="92"/>
      <c r="L50" s="91"/>
      <c r="M50" s="91"/>
      <c r="N50" s="91"/>
      <c r="O50" s="91"/>
      <c r="P50" s="93"/>
    </row>
    <row r="51" spans="2:16" ht="13.5" customHeight="1" x14ac:dyDescent="0.2">
      <c r="B51" s="94"/>
      <c r="C51" s="95"/>
      <c r="D51" s="96"/>
      <c r="E51" s="324"/>
      <c r="F51" s="97"/>
      <c r="G51" s="97"/>
      <c r="H51" s="97"/>
      <c r="I51" s="97"/>
      <c r="J51" s="97"/>
      <c r="K51" s="98"/>
      <c r="L51" s="97"/>
      <c r="M51" s="97"/>
      <c r="N51" s="97"/>
      <c r="O51" s="97"/>
      <c r="P51" s="99"/>
    </row>
    <row r="52" spans="2:16" x14ac:dyDescent="0.2">
      <c r="B52" s="100" t="s">
        <v>64</v>
      </c>
      <c r="C52" s="101" t="s">
        <v>65</v>
      </c>
      <c r="D52" s="102"/>
      <c r="E52" s="103"/>
      <c r="F52" s="104"/>
      <c r="G52" s="104"/>
      <c r="H52" s="104"/>
      <c r="I52" s="104"/>
      <c r="J52" s="104"/>
      <c r="K52" s="98"/>
      <c r="L52" s="104"/>
      <c r="M52" s="104"/>
      <c r="N52" s="104"/>
      <c r="O52" s="104"/>
      <c r="P52" s="105"/>
    </row>
    <row r="53" spans="2:16" ht="15.75" thickBot="1" x14ac:dyDescent="0.25">
      <c r="B53" s="106" t="s">
        <v>66</v>
      </c>
      <c r="C53" s="107" t="s">
        <v>67</v>
      </c>
      <c r="D53" s="108"/>
      <c r="E53" s="109"/>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68</v>
      </c>
      <c r="C55" s="114"/>
      <c r="D55" s="114"/>
      <c r="E55" s="113"/>
      <c r="F55" s="113"/>
      <c r="G55" s="113"/>
      <c r="H55" s="113"/>
      <c r="I55" s="113"/>
      <c r="J55" s="113"/>
      <c r="K55" s="113"/>
      <c r="L55" s="113"/>
      <c r="M55" s="113"/>
      <c r="N55" s="113"/>
      <c r="O55" s="113"/>
      <c r="P55" s="113"/>
    </row>
    <row r="56" spans="2:16" ht="17.25" customHeight="1" x14ac:dyDescent="0.25">
      <c r="B56" s="114"/>
      <c r="C56" s="194" t="s">
        <v>17</v>
      </c>
      <c r="D56" s="194"/>
      <c r="E56" s="113"/>
      <c r="F56" s="113"/>
      <c r="G56" s="113"/>
      <c r="H56" s="113"/>
      <c r="I56" s="113"/>
      <c r="J56" s="113"/>
      <c r="K56" s="113"/>
      <c r="L56" s="113"/>
      <c r="M56" s="113"/>
      <c r="N56" s="113"/>
      <c r="O56" s="113"/>
      <c r="P56" s="113"/>
    </row>
    <row r="57" spans="2:16" ht="16.5" customHeight="1" x14ac:dyDescent="0.25">
      <c r="B57" s="114"/>
      <c r="C57" s="114" t="s">
        <v>69</v>
      </c>
      <c r="D57" s="28"/>
      <c r="E57" s="113"/>
      <c r="F57" s="113"/>
      <c r="G57" s="113"/>
      <c r="H57" s="113"/>
      <c r="I57" s="113"/>
      <c r="J57" s="113"/>
      <c r="K57" s="113"/>
      <c r="L57" s="113"/>
      <c r="M57" s="113"/>
      <c r="N57" s="113"/>
      <c r="O57" s="113"/>
      <c r="P57" s="113"/>
    </row>
    <row r="58" spans="2:16" ht="17.25" customHeight="1" x14ac:dyDescent="0.25">
      <c r="B58" s="114"/>
      <c r="C58" s="114" t="s">
        <v>70</v>
      </c>
      <c r="D58" s="28"/>
    </row>
    <row r="59" spans="2:16" ht="17.25" customHeight="1" x14ac:dyDescent="0.2">
      <c r="B59" s="28"/>
      <c r="C59" s="194" t="s">
        <v>71</v>
      </c>
      <c r="D59" s="194"/>
      <c r="E59" s="115"/>
    </row>
    <row r="60" spans="2:16" ht="13.3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4" type="noConversion"/>
  <conditionalFormatting sqref="E38:E39 E41:E42 E28:E29 E31:E35 G28:G29 G31:G34 I28:I29 I31:I34 E35:F35 E44 E47:F48">
    <cfRule type="cellIs" dxfId="93" priority="86" stopIfTrue="1" operator="lessThan">
      <formula>0</formula>
    </cfRule>
  </conditionalFormatting>
  <conditionalFormatting sqref="K28:K29 K31:K34 M28:M29 M31:M34 O28:O29 O31:O34">
    <cfRule type="cellIs" dxfId="92" priority="55" stopIfTrue="1" operator="lessThan">
      <formula>0</formula>
    </cfRule>
  </conditionalFormatting>
  <conditionalFormatting sqref="G35:H35">
    <cfRule type="cellIs" dxfId="91" priority="27" stopIfTrue="1" operator="lessThan">
      <formula>0</formula>
    </cfRule>
  </conditionalFormatting>
  <conditionalFormatting sqref="I35:J35">
    <cfRule type="cellIs" dxfId="90" priority="26" stopIfTrue="1" operator="lessThan">
      <formula>0</formula>
    </cfRule>
  </conditionalFormatting>
  <conditionalFormatting sqref="K35:L35">
    <cfRule type="cellIs" dxfId="89" priority="25" stopIfTrue="1" operator="lessThan">
      <formula>0</formula>
    </cfRule>
  </conditionalFormatting>
  <conditionalFormatting sqref="M35:N35">
    <cfRule type="cellIs" dxfId="88" priority="24" stopIfTrue="1" operator="lessThan">
      <formula>0</formula>
    </cfRule>
  </conditionalFormatting>
  <conditionalFormatting sqref="O35:P35">
    <cfRule type="cellIs" dxfId="87" priority="23" stopIfTrue="1" operator="lessThan">
      <formula>0</formula>
    </cfRule>
  </conditionalFormatting>
  <conditionalFormatting sqref="G38:G39 I38:I39 K38:K39 M38:M39 O38:O39">
    <cfRule type="cellIs" dxfId="86" priority="22" stopIfTrue="1" operator="lessThan">
      <formula>0</formula>
    </cfRule>
  </conditionalFormatting>
  <conditionalFormatting sqref="F43">
    <cfRule type="cellIs" dxfId="85" priority="21" stopIfTrue="1" operator="lessThan">
      <formula>0</formula>
    </cfRule>
  </conditionalFormatting>
  <conditionalFormatting sqref="E43">
    <cfRule type="cellIs" dxfId="84" priority="19" stopIfTrue="1" operator="lessThan">
      <formula>0</formula>
    </cfRule>
  </conditionalFormatting>
  <conditionalFormatting sqref="H43 J43 L43 N43">
    <cfRule type="cellIs" dxfId="83" priority="17" stopIfTrue="1" operator="lessThan">
      <formula>0</formula>
    </cfRule>
  </conditionalFormatting>
  <conditionalFormatting sqref="G43 I43 K43 M43 O43">
    <cfRule type="cellIs" dxfId="82" priority="16" stopIfTrue="1" operator="lessThan">
      <formula>0</formula>
    </cfRule>
  </conditionalFormatting>
  <conditionalFormatting sqref="G41:G42 I41:I42 K41:K42 M41:M42 O41:O42">
    <cfRule type="cellIs" dxfId="81" priority="15" stopIfTrue="1" operator="lessThan">
      <formula>0</formula>
    </cfRule>
  </conditionalFormatting>
  <conditionalFormatting sqref="G47:O48">
    <cfRule type="cellIs" dxfId="80" priority="14" stopIfTrue="1" operator="lessThan">
      <formula>0</formula>
    </cfRule>
  </conditionalFormatting>
  <conditionalFormatting sqref="F44">
    <cfRule type="cellIs" dxfId="79" priority="13" stopIfTrue="1" operator="lessThan">
      <formula>0</formula>
    </cfRule>
  </conditionalFormatting>
  <conditionalFormatting sqref="G44">
    <cfRule type="cellIs" dxfId="78" priority="12" stopIfTrue="1" operator="lessThan">
      <formula>0</formula>
    </cfRule>
  </conditionalFormatting>
  <conditionalFormatting sqref="H44">
    <cfRule type="cellIs" dxfId="77" priority="11" stopIfTrue="1" operator="lessThan">
      <formula>0</formula>
    </cfRule>
  </conditionalFormatting>
  <conditionalFormatting sqref="I44">
    <cfRule type="cellIs" dxfId="76" priority="10" stopIfTrue="1" operator="lessThan">
      <formula>0</formula>
    </cfRule>
  </conditionalFormatting>
  <conditionalFormatting sqref="J44">
    <cfRule type="cellIs" dxfId="75" priority="9" stopIfTrue="1" operator="lessThan">
      <formula>0</formula>
    </cfRule>
  </conditionalFormatting>
  <conditionalFormatting sqref="K44">
    <cfRule type="cellIs" dxfId="74" priority="8" stopIfTrue="1" operator="lessThan">
      <formula>0</formula>
    </cfRule>
  </conditionalFormatting>
  <conditionalFormatting sqref="L44">
    <cfRule type="cellIs" dxfId="73" priority="7" stopIfTrue="1" operator="lessThan">
      <formula>0</formula>
    </cfRule>
  </conditionalFormatting>
  <conditionalFormatting sqref="M44">
    <cfRule type="cellIs" dxfId="72" priority="6" stopIfTrue="1" operator="lessThan">
      <formula>0</formula>
    </cfRule>
  </conditionalFormatting>
  <conditionalFormatting sqref="N44">
    <cfRule type="cellIs" dxfId="71" priority="5" stopIfTrue="1" operator="lessThan">
      <formula>0</formula>
    </cfRule>
  </conditionalFormatting>
  <conditionalFormatting sqref="O44">
    <cfRule type="cellIs" dxfId="70" priority="4" stopIfTrue="1" operator="lessThan">
      <formula>0</formula>
    </cfRule>
  </conditionalFormatting>
  <conditionalFormatting sqref="P44">
    <cfRule type="cellIs" dxfId="69" priority="3" stopIfTrue="1" operator="lessThan">
      <formula>0</formula>
    </cfRule>
  </conditionalFormatting>
  <conditionalFormatting sqref="P43">
    <cfRule type="cellIs" dxfId="68" priority="2" stopIfTrue="1" operator="lessThan">
      <formula>0</formula>
    </cfRule>
  </conditionalFormatting>
  <conditionalFormatting sqref="P28">
    <cfRule type="cellIs" dxfId="67"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32" zoomScaleNormal="100" workbookViewId="0">
      <selection activeCell="P19" sqref="P19"/>
    </sheetView>
  </sheetViews>
  <sheetFormatPr defaultColWidth="9.140625" defaultRowHeight="15" x14ac:dyDescent="0.2"/>
  <cols>
    <col min="1" max="1" width="1.85546875" style="6" customWidth="1"/>
    <col min="2" max="2" width="3.5703125" style="12" customWidth="1"/>
    <col min="3" max="3" width="5.42578125" style="12" customWidth="1"/>
    <col min="4" max="4" width="78" style="12" customWidth="1"/>
    <col min="5" max="5" width="24.140625" style="6" hidden="1" customWidth="1"/>
    <col min="6" max="6" width="27.42578125" style="6" hidden="1" customWidth="1"/>
    <col min="7" max="7" width="17.85546875" style="6" hidden="1" customWidth="1"/>
    <col min="8" max="8" width="25.140625" style="6" hidden="1" customWidth="1"/>
    <col min="9" max="14" width="19.42578125" style="6" hidden="1" customWidth="1"/>
    <col min="15" max="16" width="19.42578125" style="6" customWidth="1"/>
    <col min="17" max="16384" width="9.140625" style="6"/>
  </cols>
  <sheetData>
    <row r="1" spans="2:16" ht="15.75" x14ac:dyDescent="0.25">
      <c r="B1" s="13" t="s">
        <v>0</v>
      </c>
      <c r="C1" s="11"/>
      <c r="D1" s="11"/>
    </row>
    <row r="2" spans="2:16" ht="15.75" x14ac:dyDescent="0.25">
      <c r="B2" s="13" t="s">
        <v>23</v>
      </c>
      <c r="C2" s="11"/>
      <c r="D2" s="11"/>
    </row>
    <row r="3" spans="2:16" ht="15.75" x14ac:dyDescent="0.25">
      <c r="B3" s="13" t="s">
        <v>72</v>
      </c>
      <c r="C3" s="11"/>
      <c r="D3" s="117"/>
    </row>
    <row r="4" spans="2:16" x14ac:dyDescent="0.2">
      <c r="B4" s="11"/>
      <c r="C4" s="11"/>
      <c r="D4" s="11"/>
    </row>
    <row r="5" spans="2:16" s="5" customFormat="1" ht="15.75" x14ac:dyDescent="0.25">
      <c r="B5" s="25" t="s">
        <v>25</v>
      </c>
      <c r="C5" s="26"/>
      <c r="D5" s="26"/>
      <c r="E5" s="6"/>
      <c r="F5" s="6"/>
      <c r="G5" s="6"/>
      <c r="I5" s="6"/>
      <c r="J5" s="6"/>
      <c r="K5" s="6"/>
      <c r="L5" s="6"/>
      <c r="M5" s="6"/>
      <c r="O5" s="6"/>
      <c r="P5" s="6"/>
    </row>
    <row r="6" spans="2:16" s="5" customFormat="1" ht="15" customHeight="1" x14ac:dyDescent="0.2">
      <c r="B6" s="341"/>
      <c r="C6" s="317"/>
      <c r="D6" s="338">
        <f>'Cover Page'!C7</f>
        <v>0</v>
      </c>
      <c r="E6" s="282"/>
      <c r="F6" s="282"/>
      <c r="G6" s="6"/>
      <c r="H6" s="7"/>
      <c r="K6" s="6"/>
      <c r="L6" s="6"/>
      <c r="M6" s="6"/>
      <c r="N6" s="7"/>
    </row>
    <row r="7" spans="2:16" s="5" customFormat="1" ht="15.75" customHeight="1" x14ac:dyDescent="0.25">
      <c r="B7" s="25" t="s">
        <v>9</v>
      </c>
      <c r="C7" s="26"/>
      <c r="D7" s="26"/>
      <c r="E7" s="282"/>
      <c r="F7" s="282"/>
      <c r="G7" s="6"/>
      <c r="H7" s="6"/>
      <c r="K7" s="6"/>
      <c r="L7" s="6"/>
      <c r="M7" s="6"/>
      <c r="N7" s="6"/>
    </row>
    <row r="8" spans="2:16" s="5" customFormat="1" ht="15" customHeight="1" x14ac:dyDescent="0.2">
      <c r="B8" s="341"/>
      <c r="C8" s="317"/>
      <c r="D8" s="318" t="str">
        <f>'Cover Page'!C8</f>
        <v>Nationwide Life Insurance Company</v>
      </c>
      <c r="E8" s="282"/>
      <c r="F8" s="282"/>
      <c r="G8" s="6"/>
      <c r="H8" s="7"/>
      <c r="I8" s="6"/>
      <c r="J8" s="6"/>
      <c r="K8" s="6"/>
      <c r="L8" s="6"/>
      <c r="M8" s="6"/>
      <c r="N8" s="7"/>
      <c r="O8" s="6"/>
      <c r="P8" s="6"/>
    </row>
    <row r="9" spans="2:16" s="5" customFormat="1" ht="15.75" customHeight="1" x14ac:dyDescent="0.25">
      <c r="B9" s="32" t="s">
        <v>27</v>
      </c>
      <c r="C9" s="26"/>
      <c r="D9" s="26"/>
      <c r="E9" s="283" t="s">
        <v>73</v>
      </c>
      <c r="F9" s="282"/>
      <c r="I9" s="6"/>
      <c r="J9" s="6"/>
      <c r="O9" s="6"/>
      <c r="P9" s="6"/>
    </row>
    <row r="10" spans="2:16" s="5" customFormat="1" ht="15" customHeight="1" x14ac:dyDescent="0.2">
      <c r="B10" s="341"/>
      <c r="C10" s="317"/>
      <c r="D10" s="319">
        <f>'Cover Page'!C9</f>
        <v>0</v>
      </c>
      <c r="E10" s="282"/>
      <c r="F10" s="282"/>
      <c r="H10" s="7"/>
      <c r="I10" s="6"/>
      <c r="J10" s="6"/>
      <c r="K10" s="6"/>
      <c r="L10" s="6"/>
      <c r="N10" s="7"/>
      <c r="O10" s="6"/>
      <c r="P10" s="6"/>
    </row>
    <row r="11" spans="2:16" s="5" customFormat="1" ht="15.75" customHeight="1" x14ac:dyDescent="0.25">
      <c r="B11" s="32" t="s">
        <v>4</v>
      </c>
      <c r="C11" s="26"/>
      <c r="D11" s="26"/>
      <c r="E11" s="282"/>
      <c r="F11" s="282"/>
      <c r="H11" s="6"/>
      <c r="I11" s="6"/>
      <c r="J11" s="6"/>
      <c r="N11" s="6"/>
      <c r="O11" s="6"/>
      <c r="P11" s="6"/>
    </row>
    <row r="12" spans="2:16" s="5" customFormat="1" x14ac:dyDescent="0.2">
      <c r="B12" s="341"/>
      <c r="C12" s="317"/>
      <c r="D12" s="319" t="str">
        <f>'Cover Page'!C6</f>
        <v>2023</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row>
    <row r="15" spans="2:16" s="12" customFormat="1" ht="16.5" thickBot="1" x14ac:dyDescent="0.3">
      <c r="B15" s="11"/>
      <c r="C15" s="11"/>
      <c r="D15" s="11"/>
      <c r="E15" s="259"/>
      <c r="F15" s="260"/>
      <c r="G15" s="260" t="s">
        <v>29</v>
      </c>
      <c r="H15" s="260"/>
      <c r="I15" s="260"/>
      <c r="J15" s="260"/>
      <c r="K15" s="259"/>
      <c r="L15" s="260"/>
      <c r="M15" s="260" t="s">
        <v>29</v>
      </c>
      <c r="N15" s="260"/>
      <c r="O15" s="260"/>
      <c r="P15" s="272"/>
    </row>
    <row r="16" spans="2:16" s="12" customFormat="1" ht="16.5" customHeight="1" thickBot="1" x14ac:dyDescent="0.25">
      <c r="B16" s="11"/>
      <c r="C16" s="11"/>
      <c r="D16" s="11"/>
      <c r="E16" s="261"/>
      <c r="F16" s="275"/>
      <c r="G16" s="277" t="s">
        <v>30</v>
      </c>
      <c r="H16" s="275"/>
      <c r="I16" s="275"/>
      <c r="J16" s="276"/>
      <c r="K16" s="262"/>
      <c r="L16" s="263"/>
      <c r="M16" s="264" t="s">
        <v>31</v>
      </c>
      <c r="N16" s="263"/>
      <c r="O16" s="263"/>
      <c r="P16" s="265"/>
    </row>
    <row r="17" spans="2:16" s="12" customFormat="1" ht="16.5" thickBot="1" x14ac:dyDescent="0.3">
      <c r="B17" s="11"/>
      <c r="C17" s="11"/>
      <c r="D17" s="11"/>
      <c r="E17" s="279" t="s">
        <v>32</v>
      </c>
      <c r="F17" s="278"/>
      <c r="G17" s="279"/>
      <c r="H17" s="281" t="s">
        <v>33</v>
      </c>
      <c r="I17" s="270" t="s">
        <v>34</v>
      </c>
      <c r="J17" s="271"/>
      <c r="K17" s="279" t="s">
        <v>32</v>
      </c>
      <c r="L17" s="280"/>
      <c r="M17" s="279" t="s">
        <v>33</v>
      </c>
      <c r="N17" s="280"/>
      <c r="O17" s="270" t="s">
        <v>34</v>
      </c>
      <c r="P17" s="271"/>
    </row>
    <row r="18" spans="2:16" s="12" customFormat="1" x14ac:dyDescent="0.2">
      <c r="B18" s="11"/>
      <c r="C18" s="11"/>
      <c r="D18" s="11"/>
      <c r="E18" s="35" t="s">
        <v>35</v>
      </c>
      <c r="F18" s="36" t="s">
        <v>35</v>
      </c>
      <c r="G18" s="35" t="s">
        <v>35</v>
      </c>
      <c r="H18" s="37" t="s">
        <v>35</v>
      </c>
      <c r="I18" s="35" t="s">
        <v>35</v>
      </c>
      <c r="J18" s="37" t="s">
        <v>35</v>
      </c>
      <c r="K18" s="35" t="s">
        <v>35</v>
      </c>
      <c r="L18" s="37" t="s">
        <v>35</v>
      </c>
      <c r="M18" s="35" t="s">
        <v>35</v>
      </c>
      <c r="N18" s="37" t="s">
        <v>35</v>
      </c>
      <c r="O18" s="35" t="s">
        <v>35</v>
      </c>
      <c r="P18" s="37" t="s">
        <v>35</v>
      </c>
    </row>
    <row r="19" spans="2:16" s="12" customFormat="1" ht="32.25" thickBot="1" x14ac:dyDescent="0.25">
      <c r="B19" s="256"/>
      <c r="C19" s="253"/>
      <c r="D19" s="258" t="s">
        <v>74</v>
      </c>
      <c r="E19" s="38" t="str">
        <f>"12/31/"&amp;""&amp;'Cover Page'!C$6</f>
        <v>12/31/2023</v>
      </c>
      <c r="F19" s="39">
        <f>DATE(YEAR(E19)+0,MONTH(E19)+3,DAY(E19)+0)</f>
        <v>45382</v>
      </c>
      <c r="G19" s="38" t="str">
        <f>"12/31/"&amp;""&amp;'Cover Page'!C$6</f>
        <v>12/31/2023</v>
      </c>
      <c r="H19" s="40">
        <f>DATE(YEAR(G19)+0,MONTH(G19)+3,DAY(G19)+0)</f>
        <v>45382</v>
      </c>
      <c r="I19" s="38" t="str">
        <f>"12/31/"&amp;""&amp;'Cover Page'!C$6</f>
        <v>12/31/2023</v>
      </c>
      <c r="J19" s="40">
        <f>DATE(YEAR(I19)+0,MONTH(I19)+3,DAY(I19)+0)</f>
        <v>45382</v>
      </c>
      <c r="K19" s="38" t="str">
        <f>"12/31/"&amp;""&amp;'Cover Page'!C$6</f>
        <v>12/31/2023</v>
      </c>
      <c r="L19" s="40">
        <f>DATE(YEAR(K19)+0,MONTH(K19)+3,DAY(K19)+0)</f>
        <v>45382</v>
      </c>
      <c r="M19" s="38" t="str">
        <f>"12/31/"&amp;""&amp;'Cover Page'!C$6</f>
        <v>12/31/2023</v>
      </c>
      <c r="N19" s="40">
        <f>DATE(YEAR(M19)+0,MONTH(M19)+3,DAY(M19)+0)</f>
        <v>45382</v>
      </c>
      <c r="O19" s="38" t="str">
        <f>"12/31/"&amp;""&amp;'Cover Page'!C$6</f>
        <v>12/31/2023</v>
      </c>
      <c r="P19" s="40">
        <f>DATE(YEAR(O19)+0,MONTH(O19)+3,DAY(O19)+0)</f>
        <v>45382</v>
      </c>
    </row>
    <row r="20" spans="2:16" s="12" customFormat="1" ht="21" customHeight="1" x14ac:dyDescent="0.2">
      <c r="B20" s="254"/>
      <c r="C20" s="255"/>
      <c r="D20" s="352" t="s">
        <v>37</v>
      </c>
      <c r="E20" s="356">
        <v>1</v>
      </c>
      <c r="F20" s="357">
        <v>2</v>
      </c>
      <c r="G20" s="118">
        <v>3</v>
      </c>
      <c r="H20" s="119">
        <v>4</v>
      </c>
      <c r="I20" s="118">
        <v>5</v>
      </c>
      <c r="J20" s="119">
        <v>6</v>
      </c>
      <c r="K20" s="118">
        <v>7</v>
      </c>
      <c r="L20" s="119">
        <v>8</v>
      </c>
      <c r="M20" s="118">
        <v>9</v>
      </c>
      <c r="N20" s="119">
        <v>10</v>
      </c>
      <c r="O20" s="118">
        <v>11</v>
      </c>
      <c r="P20" s="119">
        <v>12</v>
      </c>
    </row>
    <row r="21" spans="2:16" s="12" customFormat="1" x14ac:dyDescent="0.2">
      <c r="B21" s="46" t="s">
        <v>3</v>
      </c>
      <c r="C21" s="47" t="s">
        <v>75</v>
      </c>
      <c r="D21" s="353"/>
      <c r="E21" s="120"/>
      <c r="F21" s="121"/>
      <c r="G21" s="120"/>
      <c r="H21" s="122"/>
      <c r="I21" s="120"/>
      <c r="J21" s="121"/>
      <c r="K21" s="120"/>
      <c r="L21" s="121"/>
      <c r="M21" s="120"/>
      <c r="N21" s="122"/>
      <c r="O21" s="120"/>
      <c r="P21" s="121"/>
    </row>
    <row r="22" spans="2:16" s="12" customFormat="1" x14ac:dyDescent="0.2">
      <c r="B22" s="53"/>
      <c r="C22" s="54">
        <v>1.1000000000000001</v>
      </c>
      <c r="D22" s="344" t="s">
        <v>76</v>
      </c>
      <c r="E22" s="358"/>
      <c r="F22" s="124"/>
      <c r="G22" s="123"/>
      <c r="H22" s="124"/>
      <c r="I22" s="123"/>
      <c r="J22" s="124"/>
      <c r="K22" s="123"/>
      <c r="L22" s="124"/>
      <c r="M22" s="123"/>
      <c r="N22" s="124"/>
      <c r="O22" s="124">
        <v>3829267.5</v>
      </c>
      <c r="P22" s="124">
        <v>4170560.21</v>
      </c>
    </row>
    <row r="23" spans="2:16" s="12" customFormat="1" x14ac:dyDescent="0.2">
      <c r="B23" s="53"/>
      <c r="C23" s="54">
        <v>1.2</v>
      </c>
      <c r="D23" s="344" t="s">
        <v>77</v>
      </c>
      <c r="E23" s="123"/>
      <c r="F23" s="124"/>
      <c r="G23" s="123"/>
      <c r="H23" s="124"/>
      <c r="I23" s="123"/>
      <c r="J23" s="124"/>
      <c r="K23" s="123"/>
      <c r="L23" s="124"/>
      <c r="M23" s="123"/>
      <c r="N23" s="124"/>
      <c r="O23" s="123"/>
      <c r="P23" s="124"/>
    </row>
    <row r="24" spans="2:16" s="12" customFormat="1" x14ac:dyDescent="0.2">
      <c r="B24" s="53"/>
      <c r="C24" s="54">
        <v>1.3</v>
      </c>
      <c r="D24" s="344" t="s">
        <v>78</v>
      </c>
      <c r="E24" s="123"/>
      <c r="F24" s="124"/>
      <c r="G24" s="123"/>
      <c r="H24" s="124"/>
      <c r="I24" s="123"/>
      <c r="J24" s="124"/>
      <c r="K24" s="123"/>
      <c r="L24" s="124"/>
      <c r="M24" s="123"/>
      <c r="N24" s="124"/>
      <c r="O24" s="123"/>
      <c r="P24" s="124"/>
    </row>
    <row r="25" spans="2:16" s="12" customFormat="1" x14ac:dyDescent="0.2">
      <c r="B25" s="53"/>
      <c r="C25" s="54">
        <v>1.4</v>
      </c>
      <c r="D25" s="344" t="s">
        <v>79</v>
      </c>
      <c r="E25" s="123"/>
      <c r="F25" s="124"/>
      <c r="G25" s="123"/>
      <c r="H25" s="124"/>
      <c r="I25" s="123"/>
      <c r="J25" s="124"/>
      <c r="K25" s="123"/>
      <c r="L25" s="124"/>
      <c r="M25" s="123"/>
      <c r="N25" s="124"/>
      <c r="O25" s="123"/>
      <c r="P25" s="124"/>
    </row>
    <row r="26" spans="2:16" s="12" customFormat="1" x14ac:dyDescent="0.2">
      <c r="B26" s="125"/>
      <c r="C26" s="126"/>
      <c r="D26" s="354"/>
      <c r="E26" s="127"/>
      <c r="F26" s="128"/>
      <c r="G26" s="127"/>
      <c r="H26" s="129"/>
      <c r="I26" s="127"/>
      <c r="J26" s="128"/>
      <c r="K26" s="127"/>
      <c r="L26" s="128"/>
      <c r="M26" s="127"/>
      <c r="N26" s="129"/>
      <c r="O26" s="127"/>
      <c r="P26" s="128"/>
    </row>
    <row r="27" spans="2:16" s="12" customFormat="1" x14ac:dyDescent="0.2">
      <c r="B27" s="53" t="s">
        <v>6</v>
      </c>
      <c r="C27" s="82" t="s">
        <v>80</v>
      </c>
      <c r="D27" s="344"/>
      <c r="E27" s="130"/>
      <c r="F27" s="131"/>
      <c r="G27" s="130"/>
      <c r="H27" s="132"/>
      <c r="I27" s="130"/>
      <c r="J27" s="131"/>
      <c r="K27" s="130"/>
      <c r="L27" s="131"/>
      <c r="M27" s="130"/>
      <c r="N27" s="132"/>
      <c r="O27" s="130"/>
      <c r="P27" s="131"/>
    </row>
    <row r="28" spans="2:16" s="12" customFormat="1" x14ac:dyDescent="0.2">
      <c r="B28" s="53"/>
      <c r="C28" s="54">
        <v>2.1</v>
      </c>
      <c r="D28" s="344" t="s">
        <v>81</v>
      </c>
      <c r="E28" s="130"/>
      <c r="F28" s="131"/>
      <c r="G28" s="130"/>
      <c r="H28" s="132"/>
      <c r="I28" s="130"/>
      <c r="J28" s="131"/>
      <c r="K28" s="130"/>
      <c r="L28" s="131"/>
      <c r="M28" s="130"/>
      <c r="N28" s="132"/>
      <c r="O28" s="130"/>
      <c r="P28" s="131"/>
    </row>
    <row r="29" spans="2:16" s="12" customFormat="1" x14ac:dyDescent="0.2">
      <c r="B29" s="53"/>
      <c r="C29" s="54"/>
      <c r="D29" s="344" t="s">
        <v>82</v>
      </c>
      <c r="E29" s="123"/>
      <c r="F29" s="133"/>
      <c r="G29" s="123"/>
      <c r="H29" s="133"/>
      <c r="I29" s="123"/>
      <c r="J29" s="133"/>
      <c r="K29" s="123"/>
      <c r="L29" s="133"/>
      <c r="M29" s="123"/>
      <c r="N29" s="133"/>
      <c r="O29" s="124">
        <f>'Claims retrieve'!F12</f>
        <v>4657153.2299999995</v>
      </c>
      <c r="P29" s="133"/>
    </row>
    <row r="30" spans="2:16" s="12" customFormat="1" ht="28.5" customHeight="1" x14ac:dyDescent="0.2">
      <c r="B30" s="53"/>
      <c r="C30" s="54"/>
      <c r="D30" s="345" t="s">
        <v>83</v>
      </c>
      <c r="E30" s="134"/>
      <c r="F30" s="124"/>
      <c r="G30" s="134"/>
      <c r="H30" s="124"/>
      <c r="I30" s="134"/>
      <c r="J30" s="124"/>
      <c r="K30" s="134"/>
      <c r="L30" s="124"/>
      <c r="M30" s="134"/>
      <c r="N30" s="124"/>
      <c r="O30" s="134"/>
      <c r="P30" s="124">
        <f>'Claims retrieve'!F31+'Claims retrieve'!F32</f>
        <v>3470690.87</v>
      </c>
    </row>
    <row r="31" spans="2:16" s="12" customFormat="1" x14ac:dyDescent="0.2">
      <c r="B31" s="53"/>
      <c r="C31" s="54">
        <v>2.2000000000000002</v>
      </c>
      <c r="D31" s="344" t="s">
        <v>84</v>
      </c>
      <c r="E31" s="130"/>
      <c r="F31" s="131"/>
      <c r="G31" s="130"/>
      <c r="H31" s="132"/>
      <c r="I31" s="130"/>
      <c r="J31" s="131"/>
      <c r="K31" s="130"/>
      <c r="L31" s="131"/>
      <c r="M31" s="130"/>
      <c r="N31" s="132"/>
      <c r="O31" s="130"/>
      <c r="P31" s="131"/>
    </row>
    <row r="32" spans="2:16" s="12" customFormat="1" ht="30" x14ac:dyDescent="0.2">
      <c r="B32" s="53"/>
      <c r="C32" s="54"/>
      <c r="D32" s="345" t="s">
        <v>85</v>
      </c>
      <c r="E32" s="123"/>
      <c r="F32" s="133"/>
      <c r="G32" s="123"/>
      <c r="H32" s="135"/>
      <c r="I32" s="123"/>
      <c r="J32" s="133"/>
      <c r="K32" s="123"/>
      <c r="L32" s="133"/>
      <c r="M32" s="123"/>
      <c r="N32" s="135"/>
      <c r="O32" s="123">
        <f>'Claims retrieve'!F42+'Claims retrieve'!F46</f>
        <v>604145.46999999986</v>
      </c>
      <c r="P32" s="133"/>
    </row>
    <row r="33" spans="2:16" s="12" customFormat="1" ht="30" x14ac:dyDescent="0.2">
      <c r="B33" s="53"/>
      <c r="C33" s="54"/>
      <c r="D33" s="345" t="s">
        <v>86</v>
      </c>
      <c r="E33" s="134"/>
      <c r="F33" s="124"/>
      <c r="G33" s="134"/>
      <c r="H33" s="136"/>
      <c r="I33" s="134"/>
      <c r="J33" s="124"/>
      <c r="K33" s="134"/>
      <c r="L33" s="124"/>
      <c r="M33" s="134"/>
      <c r="N33" s="136"/>
      <c r="O33" s="134"/>
      <c r="P33" s="124">
        <f>'Claims retrieve'!F43+'Claims retrieve'!F47</f>
        <v>-2.5465851649641991E-11</v>
      </c>
    </row>
    <row r="34" spans="2:16" s="12" customFormat="1" x14ac:dyDescent="0.2">
      <c r="B34" s="53"/>
      <c r="C34" s="54">
        <v>2.2999999999999998</v>
      </c>
      <c r="D34" s="344" t="s">
        <v>87</v>
      </c>
      <c r="E34" s="123"/>
      <c r="F34" s="133"/>
      <c r="G34" s="123"/>
      <c r="H34" s="135"/>
      <c r="I34" s="123"/>
      <c r="J34" s="133"/>
      <c r="K34" s="123"/>
      <c r="L34" s="133"/>
      <c r="M34" s="123"/>
      <c r="N34" s="135"/>
      <c r="O34" s="123">
        <f>'Claims retrieve'!F41+'Claims retrieve'!F45</f>
        <v>716893.51</v>
      </c>
      <c r="P34" s="133"/>
    </row>
    <row r="35" spans="2:16" s="12" customFormat="1" x14ac:dyDescent="0.2">
      <c r="B35" s="53"/>
      <c r="C35" s="54">
        <v>2.4</v>
      </c>
      <c r="D35" s="344" t="s">
        <v>88</v>
      </c>
      <c r="E35" s="130"/>
      <c r="F35" s="131"/>
      <c r="G35" s="130"/>
      <c r="H35" s="132"/>
      <c r="I35" s="130"/>
      <c r="J35" s="131"/>
      <c r="K35" s="130"/>
      <c r="L35" s="131"/>
      <c r="M35" s="130"/>
      <c r="N35" s="132"/>
      <c r="O35" s="130"/>
      <c r="P35" s="131"/>
    </row>
    <row r="36" spans="2:16" s="12" customFormat="1" ht="30" x14ac:dyDescent="0.2">
      <c r="B36" s="53"/>
      <c r="C36" s="54"/>
      <c r="D36" s="345" t="s">
        <v>89</v>
      </c>
      <c r="E36" s="123"/>
      <c r="F36" s="133"/>
      <c r="G36" s="123"/>
      <c r="H36" s="135"/>
      <c r="I36" s="123"/>
      <c r="J36" s="133"/>
      <c r="K36" s="123"/>
      <c r="L36" s="133"/>
      <c r="M36" s="123"/>
      <c r="N36" s="135"/>
      <c r="O36" s="123"/>
      <c r="P36" s="133"/>
    </row>
    <row r="37" spans="2:16" s="12" customFormat="1" ht="30" x14ac:dyDescent="0.2">
      <c r="B37" s="53"/>
      <c r="C37" s="54"/>
      <c r="D37" s="345" t="s">
        <v>90</v>
      </c>
      <c r="E37" s="134"/>
      <c r="F37" s="124"/>
      <c r="G37" s="134"/>
      <c r="H37" s="136"/>
      <c r="I37" s="134"/>
      <c r="J37" s="124"/>
      <c r="K37" s="134"/>
      <c r="L37" s="124"/>
      <c r="M37" s="134"/>
      <c r="N37" s="136"/>
      <c r="O37" s="134"/>
      <c r="P37" s="124"/>
    </row>
    <row r="38" spans="2:16" s="12" customFormat="1" x14ac:dyDescent="0.2">
      <c r="B38" s="53"/>
      <c r="C38" s="54">
        <v>2.5</v>
      </c>
      <c r="D38" s="344" t="s">
        <v>91</v>
      </c>
      <c r="E38" s="123"/>
      <c r="F38" s="133"/>
      <c r="G38" s="123"/>
      <c r="H38" s="135"/>
      <c r="I38" s="123"/>
      <c r="J38" s="133"/>
      <c r="K38" s="123"/>
      <c r="L38" s="133"/>
      <c r="M38" s="123"/>
      <c r="N38" s="135"/>
      <c r="O38" s="123"/>
      <c r="P38" s="133"/>
    </row>
    <row r="39" spans="2:16" s="12" customFormat="1" x14ac:dyDescent="0.2">
      <c r="B39" s="53"/>
      <c r="C39" s="54">
        <v>2.6</v>
      </c>
      <c r="D39" s="344" t="s">
        <v>92</v>
      </c>
      <c r="E39" s="130"/>
      <c r="F39" s="131"/>
      <c r="G39" s="130"/>
      <c r="H39" s="132"/>
      <c r="I39" s="130"/>
      <c r="J39" s="131"/>
      <c r="K39" s="130"/>
      <c r="L39" s="131"/>
      <c r="M39" s="130"/>
      <c r="N39" s="132"/>
      <c r="O39" s="130"/>
      <c r="P39" s="131"/>
    </row>
    <row r="40" spans="2:16" s="12" customFormat="1" ht="28.5" customHeight="1" x14ac:dyDescent="0.2">
      <c r="B40" s="53"/>
      <c r="C40" s="54"/>
      <c r="D40" s="345" t="s">
        <v>93</v>
      </c>
      <c r="E40" s="123"/>
      <c r="F40" s="133"/>
      <c r="G40" s="123"/>
      <c r="H40" s="135"/>
      <c r="I40" s="123"/>
      <c r="J40" s="133"/>
      <c r="K40" s="123"/>
      <c r="L40" s="133"/>
      <c r="M40" s="123"/>
      <c r="N40" s="135"/>
      <c r="O40" s="123"/>
      <c r="P40" s="133"/>
    </row>
    <row r="41" spans="2:16" s="12" customFormat="1" ht="27.95" customHeight="1" x14ac:dyDescent="0.2">
      <c r="B41" s="53"/>
      <c r="C41" s="54"/>
      <c r="D41" s="345" t="s">
        <v>94</v>
      </c>
      <c r="E41" s="134"/>
      <c r="F41" s="124"/>
      <c r="G41" s="134"/>
      <c r="H41" s="136"/>
      <c r="I41" s="134"/>
      <c r="J41" s="124"/>
      <c r="K41" s="134"/>
      <c r="L41" s="124"/>
      <c r="M41" s="134"/>
      <c r="N41" s="136"/>
      <c r="O41" s="134"/>
      <c r="P41" s="124"/>
    </row>
    <row r="42" spans="2:16" s="12" customFormat="1" x14ac:dyDescent="0.2">
      <c r="B42" s="53"/>
      <c r="C42" s="54">
        <v>2.7</v>
      </c>
      <c r="D42" s="344" t="s">
        <v>95</v>
      </c>
      <c r="E42" s="130"/>
      <c r="F42" s="131"/>
      <c r="G42" s="130"/>
      <c r="H42" s="132"/>
      <c r="I42" s="130"/>
      <c r="J42" s="131"/>
      <c r="K42" s="130"/>
      <c r="L42" s="131"/>
      <c r="M42" s="130"/>
      <c r="N42" s="132"/>
      <c r="O42" s="130"/>
      <c r="P42" s="131"/>
    </row>
    <row r="43" spans="2:16" s="12" customFormat="1" x14ac:dyDescent="0.2">
      <c r="B43" s="53"/>
      <c r="C43" s="54"/>
      <c r="D43" s="345" t="s">
        <v>96</v>
      </c>
      <c r="E43" s="123"/>
      <c r="F43" s="133"/>
      <c r="G43" s="123"/>
      <c r="H43" s="135"/>
      <c r="I43" s="123"/>
      <c r="J43" s="133"/>
      <c r="K43" s="123"/>
      <c r="L43" s="133"/>
      <c r="M43" s="123"/>
      <c r="N43" s="135"/>
      <c r="O43" s="123"/>
      <c r="P43" s="133"/>
    </row>
    <row r="44" spans="2:16" s="12" customFormat="1" ht="30" x14ac:dyDescent="0.2">
      <c r="B44" s="53"/>
      <c r="C44" s="54"/>
      <c r="D44" s="345" t="s">
        <v>97</v>
      </c>
      <c r="E44" s="134"/>
      <c r="F44" s="124"/>
      <c r="G44" s="134"/>
      <c r="H44" s="136"/>
      <c r="I44" s="134"/>
      <c r="J44" s="124"/>
      <c r="K44" s="134"/>
      <c r="L44" s="124"/>
      <c r="M44" s="134"/>
      <c r="N44" s="136"/>
      <c r="O44" s="134"/>
      <c r="P44" s="124"/>
    </row>
    <row r="45" spans="2:16" s="12" customFormat="1" x14ac:dyDescent="0.2">
      <c r="B45" s="53"/>
      <c r="C45" s="137" t="s">
        <v>98</v>
      </c>
      <c r="D45" s="344" t="s">
        <v>99</v>
      </c>
      <c r="E45" s="123"/>
      <c r="F45" s="138"/>
      <c r="G45" s="123"/>
      <c r="H45" s="139"/>
      <c r="I45" s="123"/>
      <c r="J45" s="138"/>
      <c r="K45" s="123"/>
      <c r="L45" s="138"/>
      <c r="M45" s="123"/>
      <c r="N45" s="139"/>
      <c r="O45" s="123"/>
      <c r="P45" s="138"/>
    </row>
    <row r="46" spans="2:16" s="12" customFormat="1" x14ac:dyDescent="0.2">
      <c r="B46" s="53"/>
      <c r="C46" s="54">
        <v>2.9</v>
      </c>
      <c r="D46" s="344" t="s">
        <v>100</v>
      </c>
      <c r="E46" s="130"/>
      <c r="F46" s="140"/>
      <c r="G46" s="130"/>
      <c r="H46" s="141"/>
      <c r="I46" s="130"/>
      <c r="J46" s="140"/>
      <c r="K46" s="130"/>
      <c r="L46" s="140"/>
      <c r="M46" s="130"/>
      <c r="N46" s="141"/>
      <c r="O46" s="130"/>
      <c r="P46" s="140"/>
    </row>
    <row r="47" spans="2:16" s="12" customFormat="1" x14ac:dyDescent="0.2">
      <c r="B47" s="53"/>
      <c r="C47" s="54"/>
      <c r="D47" s="345" t="s">
        <v>101</v>
      </c>
      <c r="E47" s="123"/>
      <c r="F47" s="142"/>
      <c r="G47" s="123"/>
      <c r="H47" s="143"/>
      <c r="I47" s="123"/>
      <c r="J47" s="142"/>
      <c r="K47" s="123"/>
      <c r="L47" s="142"/>
      <c r="M47" s="123"/>
      <c r="N47" s="143"/>
      <c r="O47" s="123"/>
      <c r="P47" s="142"/>
    </row>
    <row r="48" spans="2:16" s="12" customFormat="1" x14ac:dyDescent="0.2">
      <c r="B48" s="53"/>
      <c r="C48" s="54"/>
      <c r="D48" s="344" t="s">
        <v>102</v>
      </c>
      <c r="E48" s="123"/>
      <c r="F48" s="142"/>
      <c r="G48" s="123"/>
      <c r="H48" s="143"/>
      <c r="I48" s="123"/>
      <c r="J48" s="142"/>
      <c r="K48" s="123"/>
      <c r="L48" s="142"/>
      <c r="M48" s="123"/>
      <c r="N48" s="143"/>
      <c r="O48" s="123"/>
      <c r="P48" s="142"/>
    </row>
    <row r="49" spans="1:16" s="12" customFormat="1" x14ac:dyDescent="0.2">
      <c r="B49" s="53"/>
      <c r="C49" s="54"/>
      <c r="D49" s="344" t="s">
        <v>103</v>
      </c>
      <c r="E49" s="123"/>
      <c r="F49" s="138"/>
      <c r="G49" s="123"/>
      <c r="H49" s="139"/>
      <c r="I49" s="123"/>
      <c r="J49" s="138"/>
      <c r="K49" s="123"/>
      <c r="L49" s="138"/>
      <c r="M49" s="123"/>
      <c r="N49" s="139"/>
      <c r="O49" s="123"/>
      <c r="P49" s="138"/>
    </row>
    <row r="50" spans="1:16" s="12" customFormat="1" x14ac:dyDescent="0.2">
      <c r="B50" s="53"/>
      <c r="C50" s="144" t="s">
        <v>104</v>
      </c>
      <c r="D50" s="344" t="s">
        <v>105</v>
      </c>
      <c r="E50" s="123"/>
      <c r="F50" s="124"/>
      <c r="G50" s="123"/>
      <c r="H50" s="136"/>
      <c r="I50" s="123"/>
      <c r="J50" s="124"/>
      <c r="K50" s="123"/>
      <c r="L50" s="124"/>
      <c r="M50" s="123"/>
      <c r="N50" s="136"/>
      <c r="O50" s="123"/>
      <c r="P50" s="124"/>
    </row>
    <row r="51" spans="1:16" s="12" customFormat="1" x14ac:dyDescent="0.2">
      <c r="A51" s="145"/>
      <c r="B51" s="53"/>
      <c r="C51" s="144" t="s">
        <v>106</v>
      </c>
      <c r="D51" s="345" t="s">
        <v>107</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0</v>
      </c>
      <c r="N51" s="79">
        <f>N30+N33+N37+N41+N44+N47+N48+N50</f>
        <v>0</v>
      </c>
      <c r="O51" s="78">
        <f>O29+O32-O34+O36-O38+O40+O43-O45+O47+O48-O49+O50</f>
        <v>4544405.1899999995</v>
      </c>
      <c r="P51" s="79">
        <f>P30+P33+P37+P41+P44+P47+P48+P50</f>
        <v>3470690.87</v>
      </c>
    </row>
    <row r="52" spans="1:16" s="12" customFormat="1" ht="15.75" thickBot="1" x14ac:dyDescent="0.25">
      <c r="B52" s="125"/>
      <c r="C52" s="95"/>
      <c r="D52" s="355"/>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68</v>
      </c>
      <c r="D54" s="114"/>
    </row>
    <row r="55" spans="1:16" s="12" customFormat="1" ht="13.35" customHeight="1" x14ac:dyDescent="0.25">
      <c r="B55" s="114"/>
      <c r="C55" s="114"/>
      <c r="D55" s="149" t="s">
        <v>17</v>
      </c>
    </row>
    <row r="56" spans="1:16" s="12" customFormat="1" ht="15.75" x14ac:dyDescent="0.25">
      <c r="B56" s="114"/>
      <c r="C56" s="114"/>
      <c r="D56" s="114" t="s">
        <v>108</v>
      </c>
    </row>
    <row r="57" spans="1:16" s="12" customFormat="1" ht="13.35" customHeight="1" x14ac:dyDescent="0.25">
      <c r="B57" s="114"/>
      <c r="C57" s="114"/>
      <c r="D57" s="114" t="s">
        <v>70</v>
      </c>
      <c r="E57" s="150"/>
    </row>
    <row r="58" spans="1:16" s="12" customFormat="1" ht="13.35" customHeight="1" x14ac:dyDescent="0.2">
      <c r="B58" s="11"/>
      <c r="C58" s="28"/>
      <c r="D58" s="149" t="s">
        <v>71</v>
      </c>
    </row>
    <row r="59" spans="1:16" s="12" customFormat="1" ht="13.3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6" priority="126" stopIfTrue="1" operator="lessThan">
      <formula>0</formula>
    </cfRule>
  </conditionalFormatting>
  <conditionalFormatting sqref="O49 O45 M45 M49 K45 K49 K40 M40 O40 O38 M38 K38 K34 M34 O34 L41 N41 P41 K32 M32 O32 K36 M36 O36 L33 N33 P33 L37 N37 P37 L44 N44 P44">
    <cfRule type="cellIs" dxfId="65" priority="50" stopIfTrue="1" operator="lessThan">
      <formula>0</formula>
    </cfRule>
  </conditionalFormatting>
  <conditionalFormatting sqref="G22:G25">
    <cfRule type="cellIs" dxfId="64" priority="47" stopIfTrue="1" operator="lessThan">
      <formula>0</formula>
    </cfRule>
  </conditionalFormatting>
  <conditionalFormatting sqref="I22:I25">
    <cfRule type="cellIs" dxfId="63" priority="46" stopIfTrue="1" operator="lessThan">
      <formula>0</formula>
    </cfRule>
  </conditionalFormatting>
  <conditionalFormatting sqref="K22:K25">
    <cfRule type="cellIs" dxfId="62" priority="45" stopIfTrue="1" operator="lessThan">
      <formula>0</formula>
    </cfRule>
  </conditionalFormatting>
  <conditionalFormatting sqref="M22:M25">
    <cfRule type="cellIs" dxfId="61" priority="44" stopIfTrue="1" operator="lessThan">
      <formula>0</formula>
    </cfRule>
  </conditionalFormatting>
  <conditionalFormatting sqref="O23:O25">
    <cfRule type="cellIs" dxfId="60" priority="43" stopIfTrue="1" operator="lessThan">
      <formula>0</formula>
    </cfRule>
  </conditionalFormatting>
  <conditionalFormatting sqref="G29 H30">
    <cfRule type="cellIs" dxfId="59" priority="42" stopIfTrue="1" operator="lessThan">
      <formula>0</formula>
    </cfRule>
  </conditionalFormatting>
  <conditionalFormatting sqref="I29 J30">
    <cfRule type="cellIs" dxfId="58" priority="41" stopIfTrue="1" operator="lessThan">
      <formula>0</formula>
    </cfRule>
  </conditionalFormatting>
  <conditionalFormatting sqref="K29 L30">
    <cfRule type="cellIs" dxfId="57" priority="40" stopIfTrue="1" operator="lessThan">
      <formula>0</formula>
    </cfRule>
  </conditionalFormatting>
  <conditionalFormatting sqref="M29 N30">
    <cfRule type="cellIs" dxfId="56" priority="39" stopIfTrue="1" operator="lessThan">
      <formula>0</formula>
    </cfRule>
  </conditionalFormatting>
  <conditionalFormatting sqref="P30">
    <cfRule type="cellIs" dxfId="55" priority="38" stopIfTrue="1" operator="lessThan">
      <formula>0</formula>
    </cfRule>
  </conditionalFormatting>
  <conditionalFormatting sqref="F22">
    <cfRule type="cellIs" dxfId="54" priority="37" stopIfTrue="1" operator="lessThan">
      <formula>0</formula>
    </cfRule>
  </conditionalFormatting>
  <conditionalFormatting sqref="F23">
    <cfRule type="cellIs" dxfId="53" priority="36" stopIfTrue="1" operator="lessThan">
      <formula>0</formula>
    </cfRule>
  </conditionalFormatting>
  <conditionalFormatting sqref="F24">
    <cfRule type="cellIs" dxfId="52" priority="35" stopIfTrue="1" operator="lessThan">
      <formula>0</formula>
    </cfRule>
  </conditionalFormatting>
  <conditionalFormatting sqref="F25">
    <cfRule type="cellIs" dxfId="51" priority="34" stopIfTrue="1" operator="lessThan">
      <formula>0</formula>
    </cfRule>
  </conditionalFormatting>
  <conditionalFormatting sqref="H22">
    <cfRule type="cellIs" dxfId="50" priority="33" stopIfTrue="1" operator="lessThan">
      <formula>0</formula>
    </cfRule>
  </conditionalFormatting>
  <conditionalFormatting sqref="H23">
    <cfRule type="cellIs" dxfId="49" priority="32" stopIfTrue="1" operator="lessThan">
      <formula>0</formula>
    </cfRule>
  </conditionalFormatting>
  <conditionalFormatting sqref="H24">
    <cfRule type="cellIs" dxfId="48" priority="31" stopIfTrue="1" operator="lessThan">
      <formula>0</formula>
    </cfRule>
  </conditionalFormatting>
  <conditionalFormatting sqref="H25">
    <cfRule type="cellIs" dxfId="47" priority="30" stopIfTrue="1" operator="lessThan">
      <formula>0</formula>
    </cfRule>
  </conditionalFormatting>
  <conditionalFormatting sqref="J22">
    <cfRule type="cellIs" dxfId="46" priority="29" stopIfTrue="1" operator="lessThan">
      <formula>0</formula>
    </cfRule>
  </conditionalFormatting>
  <conditionalFormatting sqref="J23">
    <cfRule type="cellIs" dxfId="45" priority="28" stopIfTrue="1" operator="lessThan">
      <formula>0</formula>
    </cfRule>
  </conditionalFormatting>
  <conditionalFormatting sqref="J24">
    <cfRule type="cellIs" dxfId="44" priority="27" stopIfTrue="1" operator="lessThan">
      <formula>0</formula>
    </cfRule>
  </conditionalFormatting>
  <conditionalFormatting sqref="J25">
    <cfRule type="cellIs" dxfId="43" priority="26" stopIfTrue="1" operator="lessThan">
      <formula>0</formula>
    </cfRule>
  </conditionalFormatting>
  <conditionalFormatting sqref="E51">
    <cfRule type="cellIs" dxfId="42" priority="25" stopIfTrue="1" operator="lessThan">
      <formula>0</formula>
    </cfRule>
  </conditionalFormatting>
  <conditionalFormatting sqref="F51">
    <cfRule type="cellIs" dxfId="41" priority="24" stopIfTrue="1" operator="lessThan">
      <formula>0</formula>
    </cfRule>
  </conditionalFormatting>
  <conditionalFormatting sqref="L22">
    <cfRule type="cellIs" dxfId="40" priority="23" stopIfTrue="1" operator="lessThan">
      <formula>0</formula>
    </cfRule>
  </conditionalFormatting>
  <conditionalFormatting sqref="L23">
    <cfRule type="cellIs" dxfId="39" priority="22" stopIfTrue="1" operator="lessThan">
      <formula>0</formula>
    </cfRule>
  </conditionalFormatting>
  <conditionalFormatting sqref="L24">
    <cfRule type="cellIs" dxfId="38" priority="21" stopIfTrue="1" operator="lessThan">
      <formula>0</formula>
    </cfRule>
  </conditionalFormatting>
  <conditionalFormatting sqref="L25">
    <cfRule type="cellIs" dxfId="37" priority="20" stopIfTrue="1" operator="lessThan">
      <formula>0</formula>
    </cfRule>
  </conditionalFormatting>
  <conditionalFormatting sqref="N22">
    <cfRule type="cellIs" dxfId="36" priority="19" stopIfTrue="1" operator="lessThan">
      <formula>0</formula>
    </cfRule>
  </conditionalFormatting>
  <conditionalFormatting sqref="N23">
    <cfRule type="cellIs" dxfId="35" priority="18" stopIfTrue="1" operator="lessThan">
      <formula>0</formula>
    </cfRule>
  </conditionalFormatting>
  <conditionalFormatting sqref="N24">
    <cfRule type="cellIs" dxfId="34" priority="17" stopIfTrue="1" operator="lessThan">
      <formula>0</formula>
    </cfRule>
  </conditionalFormatting>
  <conditionalFormatting sqref="N25">
    <cfRule type="cellIs" dxfId="33" priority="16" stopIfTrue="1" operator="lessThan">
      <formula>0</formula>
    </cfRule>
  </conditionalFormatting>
  <conditionalFormatting sqref="O22:P22">
    <cfRule type="cellIs" dxfId="32" priority="15" stopIfTrue="1" operator="lessThan">
      <formula>0</formula>
    </cfRule>
  </conditionalFormatting>
  <conditionalFormatting sqref="P23">
    <cfRule type="cellIs" dxfId="31" priority="14" stopIfTrue="1" operator="lessThan">
      <formula>0</formula>
    </cfRule>
  </conditionalFormatting>
  <conditionalFormatting sqref="P24">
    <cfRule type="cellIs" dxfId="30" priority="13" stopIfTrue="1" operator="lessThan">
      <formula>0</formula>
    </cfRule>
  </conditionalFormatting>
  <conditionalFormatting sqref="P25">
    <cfRule type="cellIs" dxfId="29" priority="12" stopIfTrue="1" operator="lessThan">
      <formula>0</formula>
    </cfRule>
  </conditionalFormatting>
  <conditionalFormatting sqref="G51">
    <cfRule type="cellIs" dxfId="28" priority="11" stopIfTrue="1" operator="lessThan">
      <formula>0</formula>
    </cfRule>
  </conditionalFormatting>
  <conditionalFormatting sqref="H51">
    <cfRule type="cellIs" dxfId="27" priority="10" stopIfTrue="1" operator="lessThan">
      <formula>0</formula>
    </cfRule>
  </conditionalFormatting>
  <conditionalFormatting sqref="I51">
    <cfRule type="cellIs" dxfId="26" priority="9" stopIfTrue="1" operator="lessThan">
      <formula>0</formula>
    </cfRule>
  </conditionalFormatting>
  <conditionalFormatting sqref="J51">
    <cfRule type="cellIs" dxfId="25" priority="8" stopIfTrue="1" operator="lessThan">
      <formula>0</formula>
    </cfRule>
  </conditionalFormatting>
  <conditionalFormatting sqref="K51">
    <cfRule type="cellIs" dxfId="24" priority="7" stopIfTrue="1" operator="lessThan">
      <formula>0</formula>
    </cfRule>
  </conditionalFormatting>
  <conditionalFormatting sqref="L51">
    <cfRule type="cellIs" dxfId="23" priority="6" stopIfTrue="1" operator="lessThan">
      <formula>0</formula>
    </cfRule>
  </conditionalFormatting>
  <conditionalFormatting sqref="M51">
    <cfRule type="cellIs" dxfId="22" priority="5" stopIfTrue="1" operator="lessThan">
      <formula>0</formula>
    </cfRule>
  </conditionalFormatting>
  <conditionalFormatting sqref="N51">
    <cfRule type="cellIs" dxfId="21" priority="4" stopIfTrue="1" operator="lessThan">
      <formula>0</formula>
    </cfRule>
  </conditionalFormatting>
  <conditionalFormatting sqref="O51">
    <cfRule type="cellIs" dxfId="20" priority="3" stopIfTrue="1" operator="lessThan">
      <formula>0</formula>
    </cfRule>
  </conditionalFormatting>
  <conditionalFormatting sqref="P51">
    <cfRule type="cellIs" dxfId="19" priority="2" stopIfTrue="1" operator="lessThan">
      <formula>0</formula>
    </cfRule>
  </conditionalFormatting>
  <conditionalFormatting sqref="O29">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70" zoomScaleNormal="70" workbookViewId="0">
      <selection activeCell="D55" sqref="D55"/>
    </sheetView>
  </sheetViews>
  <sheetFormatPr defaultRowHeight="15" x14ac:dyDescent="0.2"/>
  <cols>
    <col min="1" max="1" width="1.85546875" customWidth="1"/>
    <col min="2" max="2" width="69.85546875" style="11" customWidth="1"/>
    <col min="3" max="3" width="18.5703125" customWidth="1"/>
    <col min="4" max="4" width="59.140625" bestFit="1" customWidth="1"/>
  </cols>
  <sheetData>
    <row r="1" spans="2:4" ht="15.75" x14ac:dyDescent="0.25">
      <c r="B1" s="13" t="s">
        <v>0</v>
      </c>
    </row>
    <row r="2" spans="2:4" ht="15.75" x14ac:dyDescent="0.25">
      <c r="B2" s="13" t="s">
        <v>109</v>
      </c>
    </row>
    <row r="3" spans="2:4" ht="15.75" x14ac:dyDescent="0.25">
      <c r="B3" s="13" t="s">
        <v>110</v>
      </c>
    </row>
    <row r="5" spans="2:4" ht="15.75" x14ac:dyDescent="0.25">
      <c r="B5" s="25" t="s">
        <v>25</v>
      </c>
    </row>
    <row r="6" spans="2:4" ht="18.75" customHeight="1" x14ac:dyDescent="0.2">
      <c r="B6" s="151">
        <f>'Cover Page'!C7</f>
        <v>0</v>
      </c>
      <c r="D6" s="288" t="s">
        <v>111</v>
      </c>
    </row>
    <row r="7" spans="2:4" ht="15.75" customHeight="1" x14ac:dyDescent="0.25">
      <c r="B7" s="25" t="s">
        <v>9</v>
      </c>
    </row>
    <row r="8" spans="2:4" ht="15" customHeight="1" x14ac:dyDescent="0.2">
      <c r="B8" s="152" t="str">
        <f>'Cover Page'!C8</f>
        <v>Nationwide Life Insurance Company</v>
      </c>
    </row>
    <row r="9" spans="2:4" ht="15.75" customHeight="1" x14ac:dyDescent="0.25">
      <c r="B9" s="32" t="s">
        <v>27</v>
      </c>
    </row>
    <row r="10" spans="2:4" ht="15" customHeight="1" x14ac:dyDescent="0.2">
      <c r="B10" s="152">
        <f>'Cover Page'!C9</f>
        <v>0</v>
      </c>
    </row>
    <row r="11" spans="2:4" ht="15.75" x14ac:dyDescent="0.25">
      <c r="B11" s="32" t="s">
        <v>4</v>
      </c>
    </row>
    <row r="12" spans="2:4" x14ac:dyDescent="0.2">
      <c r="B12" s="152" t="str">
        <f>'Cover Page'!C6</f>
        <v>2023</v>
      </c>
    </row>
    <row r="14" spans="2:4" ht="15.75" thickBot="1" x14ac:dyDescent="0.25"/>
    <row r="15" spans="2:4" s="11" customFormat="1" ht="16.5" thickBot="1" x14ac:dyDescent="0.3">
      <c r="B15" s="153" t="s">
        <v>112</v>
      </c>
      <c r="C15" s="160" t="s">
        <v>113</v>
      </c>
      <c r="D15" s="327" t="s">
        <v>114</v>
      </c>
    </row>
    <row r="16" spans="2:4" s="162" customFormat="1" ht="16.5" thickBot="1" x14ac:dyDescent="0.3">
      <c r="B16" s="154">
        <v>1</v>
      </c>
      <c r="C16" s="161">
        <v>2</v>
      </c>
      <c r="D16" s="326">
        <v>3</v>
      </c>
    </row>
    <row r="17" spans="2:4" s="11" customFormat="1" ht="15.75" x14ac:dyDescent="0.25">
      <c r="B17" s="155" t="s">
        <v>115</v>
      </c>
      <c r="C17" s="163"/>
      <c r="D17" s="286"/>
    </row>
    <row r="18" spans="2:4" s="11" customFormat="1" ht="45.75" customHeight="1" x14ac:dyDescent="0.2">
      <c r="B18" s="156" t="s">
        <v>116</v>
      </c>
      <c r="C18" s="164"/>
      <c r="D18" s="287" t="s">
        <v>117</v>
      </c>
    </row>
    <row r="19" spans="2:4" s="11" customFormat="1" ht="35.25" customHeight="1" x14ac:dyDescent="0.2">
      <c r="B19" s="156"/>
      <c r="C19" s="164"/>
      <c r="D19" s="287"/>
    </row>
    <row r="20" spans="2:4" s="11" customFormat="1" ht="35.25" customHeight="1" x14ac:dyDescent="0.2">
      <c r="B20" s="156"/>
      <c r="C20" s="164"/>
      <c r="D20" s="287"/>
    </row>
    <row r="21" spans="2:4" s="11" customFormat="1" ht="35.25" customHeight="1" x14ac:dyDescent="0.2">
      <c r="B21" s="156"/>
      <c r="C21" s="164"/>
      <c r="D21" s="287"/>
    </row>
    <row r="22" spans="2:4" s="11" customFormat="1" ht="35.25" customHeight="1" x14ac:dyDescent="0.2">
      <c r="B22" s="156"/>
      <c r="C22" s="164"/>
      <c r="D22" s="287"/>
    </row>
    <row r="23" spans="2:4" s="11" customFormat="1" ht="35.25" customHeight="1" thickBot="1" x14ac:dyDescent="0.25">
      <c r="B23" s="156"/>
      <c r="C23" s="164"/>
      <c r="D23" s="287"/>
    </row>
    <row r="24" spans="2:4" s="11" customFormat="1" ht="15.75" x14ac:dyDescent="0.25">
      <c r="B24" s="155" t="s">
        <v>118</v>
      </c>
      <c r="C24" s="163"/>
      <c r="D24" s="286"/>
    </row>
    <row r="25" spans="2:4" s="11" customFormat="1" x14ac:dyDescent="0.2">
      <c r="B25" s="157" t="s">
        <v>119</v>
      </c>
      <c r="C25" s="165"/>
      <c r="D25" s="285"/>
    </row>
    <row r="26" spans="2:4" s="11" customFormat="1" ht="35.25" customHeight="1" x14ac:dyDescent="0.2">
      <c r="B26" s="156" t="s">
        <v>120</v>
      </c>
      <c r="C26" s="164"/>
      <c r="D26" s="287" t="s">
        <v>121</v>
      </c>
    </row>
    <row r="27" spans="2:4" s="11" customFormat="1" ht="35.25" customHeight="1" x14ac:dyDescent="0.2">
      <c r="B27" s="156"/>
      <c r="C27" s="164"/>
      <c r="D27" s="287"/>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122</v>
      </c>
      <c r="C32" s="168"/>
      <c r="D32" s="285"/>
    </row>
    <row r="33" spans="2:4" s="11" customFormat="1" ht="35.25" customHeight="1" x14ac:dyDescent="0.2">
      <c r="B33" s="367" t="s">
        <v>123</v>
      </c>
      <c r="C33" s="164"/>
      <c r="D33" s="287" t="s">
        <v>121</v>
      </c>
    </row>
    <row r="34" spans="2:4" s="11" customFormat="1" ht="35.25" customHeight="1" x14ac:dyDescent="0.2">
      <c r="B34" s="367" t="s">
        <v>124</v>
      </c>
      <c r="C34" s="164"/>
      <c r="D34" s="287" t="s">
        <v>125</v>
      </c>
    </row>
    <row r="35" spans="2:4" s="11" customFormat="1" ht="35.25" customHeight="1" x14ac:dyDescent="0.2">
      <c r="B35" s="367" t="s">
        <v>55</v>
      </c>
      <c r="C35" s="164"/>
      <c r="D35" s="287" t="s">
        <v>126</v>
      </c>
    </row>
    <row r="36" spans="2:4" s="11" customFormat="1" ht="35.25" customHeight="1" x14ac:dyDescent="0.2">
      <c r="B36" s="156"/>
      <c r="C36" s="166"/>
      <c r="D36" s="287"/>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127</v>
      </c>
      <c r="C39" s="168"/>
      <c r="D39" s="285"/>
    </row>
    <row r="40" spans="2:4" s="11" customFormat="1" ht="35.25" customHeight="1" x14ac:dyDescent="0.2">
      <c r="B40" s="156" t="s">
        <v>128</v>
      </c>
      <c r="C40" s="164"/>
      <c r="D40" s="287" t="s">
        <v>129</v>
      </c>
    </row>
    <row r="41" spans="2:4" s="11" customFormat="1" ht="35.25" customHeight="1" x14ac:dyDescent="0.2">
      <c r="B41" s="156"/>
      <c r="C41" s="164"/>
      <c r="D41" s="287"/>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130</v>
      </c>
      <c r="C46" s="168"/>
      <c r="D46" s="285"/>
    </row>
    <row r="47" spans="2:4" s="11" customFormat="1" ht="49.5" customHeight="1" x14ac:dyDescent="0.2">
      <c r="B47" s="156" t="s">
        <v>131</v>
      </c>
      <c r="C47" s="164"/>
      <c r="D47" s="287" t="s">
        <v>132</v>
      </c>
    </row>
    <row r="48" spans="2:4" s="11" customFormat="1" ht="35.25" customHeight="1" x14ac:dyDescent="0.2">
      <c r="B48" s="156"/>
      <c r="C48" s="164"/>
      <c r="D48" s="287"/>
    </row>
    <row r="49" spans="2:4" s="11" customFormat="1" ht="35.25" customHeight="1" x14ac:dyDescent="0.2">
      <c r="B49" s="156"/>
      <c r="C49" s="164"/>
      <c r="D49" s="287"/>
    </row>
    <row r="50" spans="2:4" s="11" customFormat="1" ht="35.25" customHeight="1" x14ac:dyDescent="0.2">
      <c r="B50" s="156"/>
      <c r="C50" s="166"/>
      <c r="D50" s="287"/>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133</v>
      </c>
      <c r="C53" s="163"/>
      <c r="D53" s="286"/>
    </row>
    <row r="54" spans="2:4" s="11" customFormat="1" x14ac:dyDescent="0.2">
      <c r="B54" s="159" t="s">
        <v>134</v>
      </c>
      <c r="C54" s="165"/>
      <c r="D54" s="285"/>
    </row>
    <row r="55" spans="2:4" s="11" customFormat="1" ht="35.25" customHeight="1" x14ac:dyDescent="0.2">
      <c r="B55" s="156" t="s">
        <v>53</v>
      </c>
      <c r="C55" s="169"/>
      <c r="D55" s="287" t="s">
        <v>135</v>
      </c>
    </row>
    <row r="56" spans="2:4" s="11" customFormat="1" ht="35.25" customHeight="1" x14ac:dyDescent="0.2">
      <c r="B56" s="156"/>
      <c r="C56" s="166"/>
      <c r="D56" s="287"/>
    </row>
    <row r="57" spans="2:4" s="11" customFormat="1" ht="35.25" customHeight="1" x14ac:dyDescent="0.2">
      <c r="B57" s="156"/>
      <c r="C57" s="166"/>
      <c r="D57" s="287"/>
    </row>
    <row r="58" spans="2:4" s="11" customFormat="1" ht="35.25" customHeigh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136</v>
      </c>
      <c r="C61" s="165"/>
      <c r="D61" s="285"/>
    </row>
    <row r="62" spans="2:4" s="11" customFormat="1" ht="35.25" customHeight="1" x14ac:dyDescent="0.2">
      <c r="B62" s="367" t="s">
        <v>137</v>
      </c>
      <c r="C62" s="169"/>
      <c r="D62" s="287" t="s">
        <v>135</v>
      </c>
    </row>
    <row r="63" spans="2:4" s="11" customFormat="1" ht="35.25" customHeight="1" x14ac:dyDescent="0.2">
      <c r="B63" s="156"/>
      <c r="C63" s="164"/>
      <c r="D63" s="287"/>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138</v>
      </c>
      <c r="C68" s="165"/>
      <c r="D68" s="285"/>
    </row>
    <row r="69" spans="2:4" s="11" customFormat="1" ht="35.25" customHeight="1" x14ac:dyDescent="0.2">
      <c r="B69" s="156" t="s">
        <v>55</v>
      </c>
      <c r="C69" s="169"/>
      <c r="D69" s="287" t="s">
        <v>139</v>
      </c>
    </row>
    <row r="70" spans="2:4" s="11" customFormat="1" ht="35.25" customHeight="1" x14ac:dyDescent="0.2">
      <c r="B70" s="156"/>
      <c r="C70" s="164"/>
      <c r="D70" s="287"/>
    </row>
    <row r="71" spans="2:4" s="11" customFormat="1" ht="35.25" customHeight="1" x14ac:dyDescent="0.2">
      <c r="B71" s="156"/>
      <c r="C71" s="166"/>
      <c r="D71" s="287"/>
    </row>
    <row r="72" spans="2:4" s="11" customFormat="1" ht="35.25" customHeight="1" x14ac:dyDescent="0.2">
      <c r="B72" s="156"/>
      <c r="C72" s="166"/>
      <c r="D72" s="287"/>
    </row>
    <row r="73" spans="2:4" s="11" customFormat="1" ht="35.25" customHeight="1" x14ac:dyDescent="0.2">
      <c r="B73" s="156"/>
      <c r="C73" s="166"/>
      <c r="D73" s="287"/>
    </row>
    <row r="74" spans="2:4" s="11" customFormat="1" ht="35.25" customHeight="1" x14ac:dyDescent="0.2">
      <c r="B74" s="156"/>
      <c r="C74" s="170"/>
      <c r="D74" s="287"/>
    </row>
    <row r="75" spans="2:4" s="11" customFormat="1" x14ac:dyDescent="0.2">
      <c r="B75" s="159" t="s">
        <v>140</v>
      </c>
      <c r="C75" s="165"/>
      <c r="D75" s="285"/>
    </row>
    <row r="76" spans="2:4" s="11" customFormat="1" ht="35.25" customHeight="1" x14ac:dyDescent="0.2">
      <c r="B76" s="156" t="s">
        <v>141</v>
      </c>
      <c r="C76" s="169"/>
      <c r="D76" s="287" t="s">
        <v>142</v>
      </c>
    </row>
    <row r="77" spans="2:4" s="11" customFormat="1" ht="35.25" customHeight="1" x14ac:dyDescent="0.2">
      <c r="B77" s="156"/>
      <c r="C77" s="164"/>
      <c r="D77" s="287"/>
    </row>
    <row r="78" spans="2:4" s="11" customFormat="1" ht="35.25" customHeight="1" x14ac:dyDescent="0.2">
      <c r="B78" s="156"/>
      <c r="C78" s="166"/>
      <c r="D78" s="287"/>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68</v>
      </c>
      <c r="C83" s="114"/>
    </row>
    <row r="84" spans="2:4" s="11" customFormat="1" ht="15.75" x14ac:dyDescent="0.2">
      <c r="B84" s="251" t="s">
        <v>17</v>
      </c>
      <c r="C84" s="251"/>
    </row>
    <row r="85" spans="2:4" s="11" customFormat="1" ht="15.75" x14ac:dyDescent="0.25">
      <c r="B85" s="114" t="s">
        <v>69</v>
      </c>
      <c r="C85" s="28"/>
    </row>
    <row r="86" spans="2:4" s="11" customFormat="1" ht="15.75" x14ac:dyDescent="0.25">
      <c r="B86" s="114" t="s">
        <v>70</v>
      </c>
      <c r="C86" s="28"/>
    </row>
    <row r="87" spans="2:4" s="11" customFormat="1" ht="15.75" x14ac:dyDescent="0.2">
      <c r="B87" s="251" t="s">
        <v>71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zoomScaleNormal="100" workbookViewId="0">
      <selection activeCell="Y29" sqref="Y29"/>
    </sheetView>
  </sheetViews>
  <sheetFormatPr defaultColWidth="9.140625" defaultRowHeight="15" x14ac:dyDescent="0.2"/>
  <cols>
    <col min="1" max="1" width="1.85546875" style="5" customWidth="1"/>
    <col min="2" max="2" width="6" style="24" customWidth="1"/>
    <col min="3" max="3" width="5.140625" style="24" customWidth="1"/>
    <col min="4" max="4" width="74.5703125" style="24" bestFit="1" customWidth="1"/>
    <col min="5" max="5" width="15.5703125" style="5" hidden="1" customWidth="1"/>
    <col min="6" max="6" width="15.140625" style="5" hidden="1" customWidth="1"/>
    <col min="7" max="8" width="16.140625" style="5" hidden="1" customWidth="1"/>
    <col min="9" max="9" width="15.5703125" style="5" hidden="1" customWidth="1"/>
    <col min="10" max="10" width="15.85546875" style="5" hidden="1" customWidth="1"/>
    <col min="11" max="12" width="16.140625" style="5" hidden="1" customWidth="1"/>
    <col min="13" max="13" width="16.85546875" style="5" hidden="1" customWidth="1"/>
    <col min="14" max="14" width="16.85546875" style="6" hidden="1" customWidth="1"/>
    <col min="15" max="16" width="16.85546875" style="5" hidden="1" customWidth="1"/>
    <col min="17" max="18" width="15.5703125" style="5" hidden="1" customWidth="1"/>
    <col min="19" max="19" width="16.140625" style="5" hidden="1" customWidth="1"/>
    <col min="20" max="21" width="16.85546875" style="5" hidden="1" customWidth="1"/>
    <col min="22" max="22" width="17.140625" style="5" hidden="1" customWidth="1"/>
    <col min="23" max="24" width="16.85546875" style="5" hidden="1" customWidth="1"/>
    <col min="25" max="25" width="18.85546875" style="5" bestFit="1" customWidth="1"/>
    <col min="26" max="26" width="18.85546875" style="6" bestFit="1" customWidth="1"/>
    <col min="27" max="28" width="18.85546875" style="5" bestFit="1" customWidth="1"/>
    <col min="29" max="16384" width="9.140625" style="5"/>
  </cols>
  <sheetData>
    <row r="1" spans="2:28" ht="15.75" x14ac:dyDescent="0.25">
      <c r="B1" s="13" t="s">
        <v>0</v>
      </c>
      <c r="C1" s="28"/>
      <c r="D1" s="28"/>
      <c r="E1" s="2"/>
      <c r="F1" s="1"/>
      <c r="G1" s="1"/>
      <c r="H1" s="6"/>
      <c r="I1" s="6"/>
      <c r="J1" s="3"/>
      <c r="K1" s="4"/>
      <c r="L1" s="4"/>
      <c r="M1" s="4"/>
      <c r="N1" s="5"/>
      <c r="Q1" s="9"/>
      <c r="R1" s="6"/>
      <c r="S1" s="6"/>
      <c r="T1" s="6"/>
      <c r="U1" s="6"/>
      <c r="V1" s="3"/>
      <c r="W1" s="4"/>
      <c r="X1" s="4"/>
      <c r="Y1" s="4"/>
      <c r="Z1" s="5"/>
    </row>
    <row r="2" spans="2:28" ht="15.75" x14ac:dyDescent="0.25">
      <c r="B2" s="13" t="s">
        <v>109</v>
      </c>
      <c r="C2" s="28"/>
      <c r="D2" s="28"/>
      <c r="E2" s="2"/>
      <c r="F2" s="1" t="s">
        <v>143</v>
      </c>
      <c r="G2" s="1"/>
      <c r="H2" s="7"/>
      <c r="I2" s="6" t="s">
        <v>143</v>
      </c>
      <c r="J2" s="6"/>
      <c r="K2" s="6" t="s">
        <v>143</v>
      </c>
      <c r="L2" s="6"/>
      <c r="M2" s="6"/>
      <c r="Q2" s="9"/>
      <c r="R2" s="6" t="s">
        <v>143</v>
      </c>
      <c r="S2" s="6"/>
      <c r="T2" s="7"/>
      <c r="U2" s="6" t="s">
        <v>143</v>
      </c>
      <c r="V2" s="6"/>
      <c r="W2" s="6" t="s">
        <v>143</v>
      </c>
      <c r="X2" s="6"/>
      <c r="Y2" s="6"/>
    </row>
    <row r="3" spans="2:28" ht="15.75" x14ac:dyDescent="0.25">
      <c r="B3" s="13" t="s">
        <v>144</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25</v>
      </c>
      <c r="C5" s="28"/>
      <c r="D5" s="26"/>
      <c r="E5" s="2"/>
      <c r="F5" s="1"/>
      <c r="G5" s="1"/>
      <c r="H5" s="6"/>
      <c r="I5" s="6"/>
      <c r="J5" s="6"/>
      <c r="K5" s="4"/>
      <c r="L5" s="4"/>
      <c r="M5" s="4"/>
      <c r="P5" s="6"/>
      <c r="Q5" s="9"/>
      <c r="R5" s="6"/>
      <c r="S5" s="6"/>
      <c r="T5" s="6"/>
      <c r="U5" s="6"/>
      <c r="V5" s="6"/>
      <c r="W5" s="4"/>
      <c r="X5" s="4"/>
      <c r="Y5" s="4"/>
      <c r="AB5" s="6"/>
    </row>
    <row r="6" spans="2:28" ht="15" customHeight="1" x14ac:dyDescent="0.2">
      <c r="B6" s="339"/>
      <c r="C6" s="317"/>
      <c r="D6" s="151">
        <f>'Cover Page'!C7</f>
        <v>0</v>
      </c>
      <c r="E6" s="2"/>
      <c r="F6" s="288" t="s">
        <v>145</v>
      </c>
      <c r="G6" s="288"/>
      <c r="H6" s="6"/>
      <c r="I6" s="6"/>
      <c r="J6" s="6"/>
      <c r="K6" s="4"/>
      <c r="L6" s="4"/>
      <c r="M6" s="4"/>
      <c r="P6" s="6"/>
      <c r="Q6" s="9"/>
      <c r="R6" s="6"/>
      <c r="S6" s="6"/>
      <c r="T6" s="6"/>
      <c r="U6" s="6"/>
      <c r="V6" s="6"/>
      <c r="W6" s="4"/>
      <c r="X6" s="4"/>
      <c r="Y6" s="4"/>
      <c r="AB6" s="6"/>
    </row>
    <row r="7" spans="2:28" ht="15.75" customHeight="1" x14ac:dyDescent="0.25">
      <c r="B7" s="25" t="s">
        <v>9</v>
      </c>
      <c r="C7" s="28"/>
      <c r="D7" s="26"/>
      <c r="E7" s="2"/>
      <c r="F7" s="288"/>
      <c r="G7" s="288"/>
      <c r="H7" s="6"/>
      <c r="I7" s="6"/>
      <c r="J7" s="6"/>
      <c r="K7" s="4"/>
      <c r="L7" s="4"/>
      <c r="M7" s="4"/>
      <c r="P7" s="6"/>
      <c r="Q7" s="9"/>
      <c r="R7" s="6"/>
      <c r="S7" s="6"/>
      <c r="T7" s="6"/>
      <c r="U7" s="1"/>
      <c r="V7" s="6"/>
      <c r="W7" s="4"/>
      <c r="X7" s="4"/>
      <c r="Y7" s="4"/>
      <c r="AB7" s="6"/>
    </row>
    <row r="8" spans="2:28" ht="15" customHeight="1" x14ac:dyDescent="0.2">
      <c r="B8" s="339"/>
      <c r="C8" s="317"/>
      <c r="D8" s="318" t="str">
        <f>'Cover Page'!C8</f>
        <v>Nationwide Life Insurance Company</v>
      </c>
      <c r="E8" s="2"/>
      <c r="F8" s="288"/>
      <c r="G8" s="288"/>
      <c r="H8" s="6"/>
      <c r="I8" s="6"/>
      <c r="J8" s="6"/>
      <c r="K8" s="4"/>
      <c r="L8" s="4"/>
      <c r="M8" s="4"/>
      <c r="P8" s="6"/>
      <c r="Q8" s="9"/>
      <c r="R8" s="6"/>
      <c r="S8" s="6"/>
      <c r="T8" s="6"/>
      <c r="U8" s="6"/>
      <c r="V8" s="6"/>
      <c r="W8" s="4"/>
      <c r="X8" s="4"/>
      <c r="Y8" s="4"/>
      <c r="AB8" s="6"/>
    </row>
    <row r="9" spans="2:28" ht="15.75" customHeight="1" x14ac:dyDescent="0.25">
      <c r="B9" s="32" t="s">
        <v>27</v>
      </c>
      <c r="C9" s="28"/>
      <c r="D9" s="26"/>
      <c r="E9" s="2"/>
      <c r="F9" s="288"/>
      <c r="G9" s="288"/>
      <c r="H9" s="6"/>
      <c r="I9" s="6"/>
      <c r="J9" s="6"/>
      <c r="K9" s="4"/>
      <c r="L9" s="4"/>
      <c r="M9" s="4"/>
      <c r="P9" s="6"/>
      <c r="Q9" s="9"/>
      <c r="R9" s="6"/>
      <c r="S9" s="6"/>
      <c r="T9" s="6"/>
      <c r="U9" s="6"/>
      <c r="V9" s="6"/>
      <c r="W9" s="4"/>
      <c r="X9" s="4"/>
      <c r="Y9" s="4"/>
      <c r="AB9" s="6"/>
    </row>
    <row r="10" spans="2:28" ht="15" customHeight="1" x14ac:dyDescent="0.2">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ht="15.75" x14ac:dyDescent="0.25">
      <c r="B11" s="32" t="s">
        <v>4</v>
      </c>
      <c r="C11" s="28"/>
      <c r="D11" s="26"/>
      <c r="E11" s="2"/>
      <c r="F11" s="1"/>
      <c r="G11" s="1"/>
      <c r="H11" s="6"/>
      <c r="I11" s="6"/>
      <c r="J11" s="6"/>
      <c r="K11" s="4"/>
      <c r="L11" s="4"/>
      <c r="M11" s="4"/>
      <c r="P11" s="6"/>
      <c r="Q11" s="9"/>
      <c r="R11" s="6"/>
      <c r="S11" s="6"/>
      <c r="T11" s="6"/>
      <c r="U11" s="6"/>
      <c r="V11" s="6"/>
      <c r="W11" s="4"/>
      <c r="X11" s="4"/>
      <c r="Y11" s="4"/>
      <c r="AB11" s="6"/>
    </row>
    <row r="12" spans="2:28" x14ac:dyDescent="0.2">
      <c r="B12" s="339"/>
      <c r="C12" s="317"/>
      <c r="D12" s="318" t="str">
        <f>'Cover Page'!C6</f>
        <v>2023</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29</v>
      </c>
      <c r="K15" s="296"/>
      <c r="L15" s="296"/>
      <c r="M15" s="296"/>
      <c r="N15" s="296"/>
      <c r="O15" s="296"/>
      <c r="P15" s="297"/>
      <c r="Q15" s="295"/>
      <c r="R15" s="296"/>
      <c r="S15" s="296"/>
      <c r="T15" s="296"/>
      <c r="U15" s="296"/>
      <c r="V15" s="260" t="s">
        <v>29</v>
      </c>
      <c r="W15" s="296"/>
      <c r="X15" s="296"/>
      <c r="Y15" s="296"/>
      <c r="Z15" s="296"/>
      <c r="AA15" s="296"/>
      <c r="AB15" s="297"/>
    </row>
    <row r="16" spans="2:28" s="24" customFormat="1" ht="15.75" customHeight="1" thickBot="1" x14ac:dyDescent="0.25">
      <c r="B16" s="26"/>
      <c r="C16" s="26"/>
      <c r="D16" s="26"/>
      <c r="E16" s="294"/>
      <c r="F16" s="263"/>
      <c r="G16" s="263"/>
      <c r="H16" s="263"/>
      <c r="I16" s="263"/>
      <c r="J16" s="264" t="s">
        <v>30</v>
      </c>
      <c r="K16" s="263"/>
      <c r="L16" s="263"/>
      <c r="M16" s="263"/>
      <c r="N16" s="263"/>
      <c r="O16" s="263"/>
      <c r="P16" s="265"/>
      <c r="Q16" s="294"/>
      <c r="R16" s="263"/>
      <c r="S16" s="263"/>
      <c r="T16" s="263"/>
      <c r="U16" s="263"/>
      <c r="V16" s="277" t="s">
        <v>31</v>
      </c>
      <c r="W16" s="263"/>
      <c r="X16" s="263"/>
      <c r="Y16" s="263"/>
      <c r="Z16" s="263"/>
      <c r="AA16" s="263"/>
      <c r="AB16" s="265"/>
    </row>
    <row r="17" spans="2:28" s="24" customFormat="1" ht="16.5" customHeight="1" thickBot="1" x14ac:dyDescent="0.3">
      <c r="B17" s="26"/>
      <c r="C17" s="26"/>
      <c r="D17" s="26"/>
      <c r="E17" s="293"/>
      <c r="F17" s="280" t="s">
        <v>32</v>
      </c>
      <c r="G17" s="278"/>
      <c r="H17" s="278"/>
      <c r="I17" s="293"/>
      <c r="J17" s="281" t="s">
        <v>33</v>
      </c>
      <c r="K17" s="278"/>
      <c r="L17" s="278"/>
      <c r="M17" s="298"/>
      <c r="N17" s="320" t="s">
        <v>34</v>
      </c>
      <c r="O17" s="321"/>
      <c r="P17" s="269"/>
      <c r="Q17" s="293"/>
      <c r="R17" s="280" t="s">
        <v>32</v>
      </c>
      <c r="S17" s="278"/>
      <c r="T17" s="278"/>
      <c r="U17" s="293"/>
      <c r="V17" s="280" t="s">
        <v>33</v>
      </c>
      <c r="W17" s="278"/>
      <c r="X17" s="278"/>
      <c r="Y17" s="299"/>
      <c r="Z17" s="302" t="s">
        <v>34</v>
      </c>
      <c r="AA17" s="300"/>
      <c r="AB17" s="301"/>
    </row>
    <row r="18" spans="2:28" s="24" customFormat="1" ht="36" customHeight="1" thickBot="1" x14ac:dyDescent="0.25">
      <c r="B18" s="252"/>
      <c r="C18" s="253"/>
      <c r="D18" s="291" t="s">
        <v>146</v>
      </c>
      <c r="E18" s="195" t="s">
        <v>147</v>
      </c>
      <c r="F18" s="196" t="s">
        <v>148</v>
      </c>
      <c r="G18" s="196" t="s">
        <v>149</v>
      </c>
      <c r="H18" s="197" t="s">
        <v>150</v>
      </c>
      <c r="I18" s="198" t="s">
        <v>147</v>
      </c>
      <c r="J18" s="199" t="s">
        <v>148</v>
      </c>
      <c r="K18" s="199" t="s">
        <v>149</v>
      </c>
      <c r="L18" s="197" t="s">
        <v>151</v>
      </c>
      <c r="M18" s="195" t="s">
        <v>147</v>
      </c>
      <c r="N18" s="196" t="s">
        <v>148</v>
      </c>
      <c r="O18" s="196" t="s">
        <v>149</v>
      </c>
      <c r="P18" s="197" t="s">
        <v>151</v>
      </c>
      <c r="Q18" s="195" t="s">
        <v>147</v>
      </c>
      <c r="R18" s="196" t="s">
        <v>148</v>
      </c>
      <c r="S18" s="196" t="s">
        <v>149</v>
      </c>
      <c r="T18" s="197" t="s">
        <v>150</v>
      </c>
      <c r="U18" s="198" t="s">
        <v>147</v>
      </c>
      <c r="V18" s="199" t="s">
        <v>148</v>
      </c>
      <c r="W18" s="199" t="s">
        <v>149</v>
      </c>
      <c r="X18" s="197" t="s">
        <v>151</v>
      </c>
      <c r="Y18" s="195" t="s">
        <v>147</v>
      </c>
      <c r="Z18" s="196" t="s">
        <v>148</v>
      </c>
      <c r="AA18" s="196" t="s">
        <v>149</v>
      </c>
      <c r="AB18" s="197" t="s">
        <v>151</v>
      </c>
    </row>
    <row r="19" spans="2:28" s="24" customFormat="1" ht="15.75" customHeight="1" thickBot="1" x14ac:dyDescent="0.25">
      <c r="B19" s="289"/>
      <c r="C19" s="290"/>
      <c r="D19" s="292" t="s">
        <v>37</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3</v>
      </c>
      <c r="C20" s="174" t="s">
        <v>152</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153</v>
      </c>
      <c r="E21" s="206"/>
      <c r="F21" s="207"/>
      <c r="G21" s="135"/>
      <c r="H21" s="133"/>
      <c r="I21" s="206"/>
      <c r="J21" s="207"/>
      <c r="K21" s="135"/>
      <c r="L21" s="133"/>
      <c r="M21" s="206"/>
      <c r="N21" s="207"/>
      <c r="O21" s="135"/>
      <c r="P21" s="133"/>
      <c r="Q21" s="206"/>
      <c r="R21" s="207"/>
      <c r="S21" s="135"/>
      <c r="T21" s="133"/>
      <c r="U21" s="206"/>
      <c r="V21" s="207"/>
      <c r="W21" s="135"/>
      <c r="X21" s="133"/>
      <c r="Y21" s="206"/>
      <c r="Z21" s="207"/>
      <c r="AA21" s="135"/>
      <c r="AB21" s="133"/>
    </row>
    <row r="22" spans="2:28" s="24" customFormat="1" ht="30" x14ac:dyDescent="0.2">
      <c r="B22" s="176"/>
      <c r="C22" s="54">
        <v>1.2</v>
      </c>
      <c r="D22" s="178" t="s">
        <v>154</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c r="R22" s="209"/>
      <c r="S22" s="210">
        <f>'Pt 1 Summary of Data'!L24</f>
        <v>0</v>
      </c>
      <c r="T22" s="211">
        <f>SUM(Q22:S22)</f>
        <v>0</v>
      </c>
      <c r="U22" s="208"/>
      <c r="V22" s="209"/>
      <c r="W22" s="210">
        <f>'Pt 1 Summary of Data'!N24</f>
        <v>0</v>
      </c>
      <c r="X22" s="211">
        <f>SUM(U22:W22)</f>
        <v>0</v>
      </c>
      <c r="Y22" s="208">
        <v>2572005</v>
      </c>
      <c r="Z22" s="209">
        <v>3814233</v>
      </c>
      <c r="AA22" s="210">
        <f>'Pt 1 Summary of Data'!P24</f>
        <v>3470690.87</v>
      </c>
      <c r="AB22" s="211">
        <f>SUM(Y22:AA22)</f>
        <v>9856928.870000001</v>
      </c>
    </row>
    <row r="23" spans="2:28" s="24" customFormat="1" x14ac:dyDescent="0.2">
      <c r="B23" s="176"/>
      <c r="C23" s="54">
        <v>1.3</v>
      </c>
      <c r="D23" s="178" t="s">
        <v>155</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0</v>
      </c>
      <c r="R23" s="212">
        <f>SUM(R$22:R$22)</f>
        <v>0</v>
      </c>
      <c r="S23" s="212">
        <f>SUM(S$22:S$22)</f>
        <v>0</v>
      </c>
      <c r="T23" s="211">
        <f>SUM(Q23:S23)</f>
        <v>0</v>
      </c>
      <c r="U23" s="212">
        <f>SUM(U$22:U$22)</f>
        <v>0</v>
      </c>
      <c r="V23" s="212">
        <f>SUM(V$22:V$22)</f>
        <v>0</v>
      </c>
      <c r="W23" s="212">
        <f>SUM(W$22:W$22)</f>
        <v>0</v>
      </c>
      <c r="X23" s="211">
        <f>SUM(U23:W23)</f>
        <v>0</v>
      </c>
      <c r="Y23" s="359">
        <f>SUM(Y$22:Y$22)</f>
        <v>2572005</v>
      </c>
      <c r="Z23" s="212">
        <f>SUM(Z$22:Z$22)</f>
        <v>3814233</v>
      </c>
      <c r="AA23" s="212">
        <f>SUM(AA$22:AA$22)</f>
        <v>3470690.87</v>
      </c>
      <c r="AB23" s="211">
        <f>SUM(Y23:AA23)</f>
        <v>9856928.870000001</v>
      </c>
    </row>
    <row r="24" spans="2:28" s="24" customFormat="1" x14ac:dyDescent="0.2">
      <c r="B24" s="179"/>
      <c r="C24" s="81"/>
      <c r="D24" s="180" t="s">
        <v>156</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6</v>
      </c>
      <c r="C25" s="47" t="s">
        <v>157</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158</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c r="R26" s="209"/>
      <c r="S26" s="219">
        <f>'Pt 1 Summary of Data'!L21</f>
        <v>0</v>
      </c>
      <c r="T26" s="211">
        <f>SUM(Q26:S26)</f>
        <v>0</v>
      </c>
      <c r="U26" s="218"/>
      <c r="V26" s="209"/>
      <c r="W26" s="219">
        <f>'Pt 1 Summary of Data'!N21</f>
        <v>0</v>
      </c>
      <c r="X26" s="211">
        <f>SUM(U26:W26)</f>
        <v>0</v>
      </c>
      <c r="Y26" s="218">
        <v>3108208</v>
      </c>
      <c r="Z26" s="209">
        <v>4243322</v>
      </c>
      <c r="AA26" s="219">
        <f>'Pt 1 Summary of Data'!P21</f>
        <v>4170560.21</v>
      </c>
      <c r="AB26" s="211">
        <f>SUM(Y26:AA26)</f>
        <v>11522090.210000001</v>
      </c>
    </row>
    <row r="27" spans="2:28" s="24" customFormat="1" ht="30" x14ac:dyDescent="0.2">
      <c r="B27" s="176"/>
      <c r="C27" s="54">
        <v>2.2000000000000002</v>
      </c>
      <c r="D27" s="178" t="s">
        <v>159</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c r="R27" s="209"/>
      <c r="S27" s="219">
        <f>'Pt 1 Summary of Data'!L35</f>
        <v>0</v>
      </c>
      <c r="T27" s="211">
        <f>SUM(Q27:S27)</f>
        <v>0</v>
      </c>
      <c r="U27" s="218"/>
      <c r="V27" s="209"/>
      <c r="W27" s="219">
        <f>'Pt 1 Summary of Data'!N35</f>
        <v>0</v>
      </c>
      <c r="X27" s="211">
        <f>SUM(U27:W27)</f>
        <v>0</v>
      </c>
      <c r="Y27" s="218">
        <v>136786</v>
      </c>
      <c r="Z27" s="209">
        <v>-127817</v>
      </c>
      <c r="AA27" s="219">
        <f>'Pt 1 Summary of Data'!P35</f>
        <v>-74231.252700000026</v>
      </c>
      <c r="AB27" s="211">
        <f>SUM(Y27:AA27)</f>
        <v>-65262.252700000026</v>
      </c>
    </row>
    <row r="28" spans="2:28" s="24" customFormat="1" x14ac:dyDescent="0.2">
      <c r="B28" s="176"/>
      <c r="C28" s="54">
        <v>2.2999999999999998</v>
      </c>
      <c r="D28" s="178" t="s">
        <v>160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0</v>
      </c>
      <c r="R28" s="219">
        <f t="shared" si="0"/>
        <v>0</v>
      </c>
      <c r="S28" s="219">
        <f t="shared" si="0"/>
        <v>0</v>
      </c>
      <c r="T28" s="79">
        <f>T$26-T$27</f>
        <v>0</v>
      </c>
      <c r="U28" s="219">
        <f t="shared" si="0"/>
        <v>0</v>
      </c>
      <c r="V28" s="219">
        <f t="shared" si="0"/>
        <v>0</v>
      </c>
      <c r="W28" s="219">
        <f t="shared" si="0"/>
        <v>0</v>
      </c>
      <c r="X28" s="79">
        <f>X$26-X$27</f>
        <v>0</v>
      </c>
      <c r="Y28" s="78">
        <f t="shared" si="0"/>
        <v>2971422</v>
      </c>
      <c r="Z28" s="219">
        <f t="shared" si="0"/>
        <v>4371139</v>
      </c>
      <c r="AA28" s="219">
        <f t="shared" si="0"/>
        <v>4244791.4627</v>
      </c>
      <c r="AB28" s="79">
        <f>AB$26-AB$27</f>
        <v>11587352.4627</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8</v>
      </c>
      <c r="C30" s="183">
        <v>3.1</v>
      </c>
      <c r="D30" s="184" t="s">
        <v>161</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c r="R30" s="224"/>
      <c r="S30" s="225">
        <f>'Pt 1 Summary of Data'!L49</f>
        <v>0</v>
      </c>
      <c r="T30" s="226">
        <f>SUM(Q30:S30)</f>
        <v>0</v>
      </c>
      <c r="U30" s="227"/>
      <c r="V30" s="224"/>
      <c r="W30" s="228">
        <f>'Pt 1 Summary of Data'!N49</f>
        <v>0</v>
      </c>
      <c r="X30" s="226">
        <f>SUM(U30:W30)</f>
        <v>0</v>
      </c>
      <c r="Y30" s="227"/>
      <c r="Z30" s="224"/>
      <c r="AA30" s="228">
        <f>'Pt 1 Summary of Data'!P49</f>
        <v>10960.916666666666</v>
      </c>
      <c r="AB30" s="226">
        <f>SUM(Y30:AA30)</f>
        <v>10960.916666666666</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11</v>
      </c>
      <c r="C32" s="249"/>
      <c r="D32" s="250" t="s">
        <v>162</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163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t="str">
        <f>IF(T30&lt;1000,"Not Required to Calculate",T23/T28)</f>
        <v>Not Required to Calculate</v>
      </c>
      <c r="U33" s="237"/>
      <c r="V33" s="238"/>
      <c r="W33" s="238"/>
      <c r="X33" s="239" t="str">
        <f>IF(X30&lt;1000,"Not Required to Calculate",X23/X28)</f>
        <v>Not Required to Calculate</v>
      </c>
      <c r="Y33" s="237"/>
      <c r="Z33" s="238"/>
      <c r="AA33" s="238"/>
      <c r="AB33" s="360">
        <f>IF(AB30&lt;1000,"Not Required to Calculate",AB23/AB28)</f>
        <v>0.85066272918940899</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68</v>
      </c>
      <c r="D37" s="114"/>
      <c r="E37" s="114"/>
      <c r="N37" s="12"/>
      <c r="Q37" s="193"/>
      <c r="Z37" s="12"/>
    </row>
    <row r="38" spans="2:28" s="24" customFormat="1" ht="15.75" x14ac:dyDescent="0.25">
      <c r="B38" s="26"/>
      <c r="C38" s="114"/>
      <c r="D38" s="251" t="s">
        <v>17</v>
      </c>
      <c r="E38" s="251"/>
      <c r="N38" s="12"/>
      <c r="Z38" s="12"/>
    </row>
    <row r="39" spans="2:28" s="24" customFormat="1" ht="15.75" x14ac:dyDescent="0.25">
      <c r="B39" s="26"/>
      <c r="C39" s="114"/>
      <c r="D39" s="114" t="s">
        <v>69</v>
      </c>
      <c r="E39" s="28"/>
      <c r="N39" s="12"/>
      <c r="Q39" s="29"/>
      <c r="Z39" s="12"/>
    </row>
    <row r="40" spans="2:28" s="24" customFormat="1" ht="15.75" x14ac:dyDescent="0.25">
      <c r="B40" s="26"/>
      <c r="C40" s="114"/>
      <c r="D40" s="114" t="s">
        <v>70</v>
      </c>
      <c r="E40" s="28"/>
      <c r="G40" s="26"/>
      <c r="N40" s="12"/>
      <c r="Q40" s="29"/>
      <c r="Z40" s="12"/>
    </row>
    <row r="41" spans="2:28" s="24" customFormat="1" ht="15.75" x14ac:dyDescent="0.2">
      <c r="B41" s="26"/>
      <c r="C41" s="28"/>
      <c r="D41" s="194" t="s">
        <v>71</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6"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80" zoomScaleNormal="80" workbookViewId="0">
      <selection activeCell="B25" sqref="B25"/>
    </sheetView>
  </sheetViews>
  <sheetFormatPr defaultRowHeight="15" x14ac:dyDescent="0.2"/>
  <cols>
    <col min="1" max="1" width="1.85546875" customWidth="1"/>
    <col min="2" max="2" width="92.5703125" style="11" customWidth="1"/>
    <col min="3" max="3" width="33.140625" bestFit="1" customWidth="1"/>
  </cols>
  <sheetData>
    <row r="1" spans="2:3" ht="15.75" x14ac:dyDescent="0.25">
      <c r="B1" s="13" t="s">
        <v>0</v>
      </c>
    </row>
    <row r="2" spans="2:3" ht="15.75" x14ac:dyDescent="0.25">
      <c r="B2" s="13" t="s">
        <v>109</v>
      </c>
    </row>
    <row r="3" spans="2:3" ht="15.75" x14ac:dyDescent="0.25">
      <c r="B3" s="13" t="s">
        <v>164</v>
      </c>
    </row>
    <row r="4" spans="2:3" ht="15.75" x14ac:dyDescent="0.25">
      <c r="B4" s="13"/>
    </row>
    <row r="5" spans="2:3" ht="15.75" x14ac:dyDescent="0.25">
      <c r="B5" s="25" t="s">
        <v>25</v>
      </c>
    </row>
    <row r="6" spans="2:3" x14ac:dyDescent="0.2">
      <c r="B6" s="151">
        <f>'Cover Page'!C7</f>
        <v>0</v>
      </c>
    </row>
    <row r="7" spans="2:3" ht="15.75" customHeight="1" x14ac:dyDescent="0.25">
      <c r="B7" s="25" t="s">
        <v>9</v>
      </c>
      <c r="C7" s="343" t="s">
        <v>165</v>
      </c>
    </row>
    <row r="8" spans="2:3" ht="15.75" customHeight="1" x14ac:dyDescent="0.25">
      <c r="B8" s="243" t="str">
        <f>'Cover Page'!C8</f>
        <v>Nationwide Life Insurance Company</v>
      </c>
      <c r="C8" s="288"/>
    </row>
    <row r="9" spans="2:3" ht="15.75" customHeight="1" x14ac:dyDescent="0.25">
      <c r="B9" s="32" t="s">
        <v>27</v>
      </c>
      <c r="C9" s="288"/>
    </row>
    <row r="10" spans="2:3" ht="15.75" customHeight="1" x14ac:dyDescent="0.25">
      <c r="B10" s="243">
        <f>'Cover Page'!C9</f>
        <v>0</v>
      </c>
      <c r="C10" s="288"/>
    </row>
    <row r="11" spans="2:3" ht="15.75" x14ac:dyDescent="0.25">
      <c r="B11" s="32" t="s">
        <v>4</v>
      </c>
    </row>
    <row r="12" spans="2:3" x14ac:dyDescent="0.2">
      <c r="B12" s="152" t="str">
        <f>'Cover Page'!C6</f>
        <v>2023</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166</v>
      </c>
    </row>
    <row r="17" spans="2:3" s="11" customFormat="1" ht="48" thickBot="1" x14ac:dyDescent="0.25">
      <c r="B17" s="333" t="s">
        <v>167</v>
      </c>
      <c r="C17" s="336"/>
    </row>
    <row r="18" spans="2:3" s="11" customFormat="1" ht="47.25" x14ac:dyDescent="0.2">
      <c r="B18" s="330" t="s">
        <v>168</v>
      </c>
      <c r="C18" s="315"/>
    </row>
    <row r="19" spans="2:3" s="11" customFormat="1" x14ac:dyDescent="0.2">
      <c r="B19" s="309" t="s">
        <v>169</v>
      </c>
      <c r="C19" s="306"/>
    </row>
    <row r="20" spans="2:3" s="11" customFormat="1" x14ac:dyDescent="0.2">
      <c r="B20" s="308" t="s">
        <v>170</v>
      </c>
      <c r="C20" s="337"/>
    </row>
    <row r="21" spans="2:3" s="11" customFormat="1" x14ac:dyDescent="0.2">
      <c r="B21" s="310"/>
      <c r="C21" s="311"/>
    </row>
    <row r="22" spans="2:3" s="11" customFormat="1" x14ac:dyDescent="0.2">
      <c r="B22" s="310"/>
      <c r="C22" s="311"/>
    </row>
    <row r="23" spans="2:3" s="11" customFormat="1" x14ac:dyDescent="0.2">
      <c r="B23" s="310"/>
      <c r="C23" s="311"/>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171</v>
      </c>
      <c r="C32" s="314"/>
    </row>
    <row r="33" spans="2:3" s="11" customFormat="1" x14ac:dyDescent="0.2">
      <c r="B33" s="307" t="s">
        <v>172</v>
      </c>
      <c r="C33" s="332" t="s">
        <v>173</v>
      </c>
    </row>
    <row r="34" spans="2:3" s="11" customFormat="1" x14ac:dyDescent="0.2">
      <c r="B34" s="305"/>
      <c r="C34" s="306"/>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68</v>
      </c>
    </row>
    <row r="46" spans="2:3" s="11" customFormat="1" ht="15.75" x14ac:dyDescent="0.25">
      <c r="B46" s="114" t="s">
        <v>17</v>
      </c>
    </row>
    <row r="47" spans="2:3" s="11" customFormat="1" ht="15.75" x14ac:dyDescent="0.25">
      <c r="B47" s="114" t="s">
        <v>69</v>
      </c>
    </row>
    <row r="48" spans="2:3" s="11" customFormat="1" ht="15.75" x14ac:dyDescent="0.25">
      <c r="B48" s="114" t="s">
        <v>70</v>
      </c>
    </row>
    <row r="49" spans="2:2" s="11" customFormat="1" ht="15.75" x14ac:dyDescent="0.25">
      <c r="B49" s="114" t="s">
        <v>71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9" sqref="B19:B20"/>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174</v>
      </c>
    </row>
    <row r="2" spans="2:4" ht="26.25" x14ac:dyDescent="0.25">
      <c r="B2" s="13" t="s">
        <v>109</v>
      </c>
      <c r="D2" s="284" t="s">
        <v>175</v>
      </c>
    </row>
    <row r="3" spans="2:4" ht="15.75" x14ac:dyDescent="0.25">
      <c r="B3" s="13" t="s">
        <v>175</v>
      </c>
    </row>
    <row r="4" spans="2:4" ht="15.75" x14ac:dyDescent="0.25">
      <c r="B4" s="13"/>
    </row>
    <row r="5" spans="2:4" ht="15.75" x14ac:dyDescent="0.25">
      <c r="B5" s="25" t="s">
        <v>25</v>
      </c>
    </row>
    <row r="6" spans="2:4" ht="16.5" customHeight="1" x14ac:dyDescent="0.2">
      <c r="B6" s="151">
        <f>'Cover Page'!C7</f>
        <v>0</v>
      </c>
    </row>
    <row r="7" spans="2:4" ht="15.75" customHeight="1" x14ac:dyDescent="0.25">
      <c r="B7" s="25" t="s">
        <v>9</v>
      </c>
      <c r="D7" s="342"/>
    </row>
    <row r="8" spans="2:4" ht="15.75" customHeight="1" x14ac:dyDescent="0.25">
      <c r="B8" s="243" t="str">
        <f>'Cover Page'!C8</f>
        <v>Nationwide Life Insurance Company</v>
      </c>
    </row>
    <row r="9" spans="2:4" ht="15.75" customHeight="1" x14ac:dyDescent="0.25">
      <c r="B9" s="32" t="s">
        <v>27</v>
      </c>
    </row>
    <row r="10" spans="2:4" ht="15.75" customHeight="1" x14ac:dyDescent="0.25">
      <c r="B10" s="243">
        <f>'Cover Page'!C9</f>
        <v>0</v>
      </c>
    </row>
    <row r="11" spans="2:4" ht="15.75" x14ac:dyDescent="0.25">
      <c r="B11" s="32" t="s">
        <v>4</v>
      </c>
    </row>
    <row r="12" spans="2:4" x14ac:dyDescent="0.2">
      <c r="B12" s="152" t="str">
        <f>'Cover Page'!C6</f>
        <v>2023</v>
      </c>
    </row>
    <row r="13" spans="2:4" ht="15.75" x14ac:dyDescent="0.25">
      <c r="B13" s="245"/>
    </row>
    <row r="17" spans="2:2" s="12" customFormat="1" ht="15.75" thickBot="1" x14ac:dyDescent="0.25">
      <c r="B17" s="246" t="s">
        <v>176</v>
      </c>
    </row>
    <row r="18" spans="2:2" s="12" customFormat="1" ht="150.75" thickBot="1" x14ac:dyDescent="0.25">
      <c r="B18" s="335" t="s">
        <v>177</v>
      </c>
    </row>
    <row r="19" spans="2:2" s="12" customFormat="1" x14ac:dyDescent="0.2"/>
    <row r="20" spans="2:2" s="12" customFormat="1" x14ac:dyDescent="0.2"/>
    <row r="21" spans="2:2" s="12" customFormat="1" x14ac:dyDescent="0.2"/>
    <row r="22" spans="2:2" s="12" customFormat="1" x14ac:dyDescent="0.2"/>
    <row r="23" spans="2:2" s="12" customFormat="1" x14ac:dyDescent="0.2">
      <c r="B23" s="11" t="s">
        <v>178</v>
      </c>
    </row>
    <row r="24" spans="2:2" s="12" customFormat="1" x14ac:dyDescent="0.2"/>
    <row r="25" spans="2:2" s="12" customFormat="1" x14ac:dyDescent="0.2"/>
    <row r="26" spans="2:2" s="12" customFormat="1" x14ac:dyDescent="0.2"/>
    <row r="27" spans="2:2" s="12" customFormat="1" x14ac:dyDescent="0.2">
      <c r="B27" s="11" t="s">
        <v>179</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CF1FD-B6FF-4556-9CCF-95F1E5A4BA14}">
  <dimension ref="A1:F50"/>
  <sheetViews>
    <sheetView zoomScale="70" zoomScaleNormal="70" workbookViewId="0">
      <selection activeCell="F42" sqref="F42"/>
    </sheetView>
  </sheetViews>
  <sheetFormatPr defaultRowHeight="12.75" x14ac:dyDescent="0.2"/>
  <cols>
    <col min="1" max="1" width="92" bestFit="1" customWidth="1"/>
    <col min="2" max="2" width="14.140625" bestFit="1" customWidth="1"/>
    <col min="3" max="3" width="7.42578125" bestFit="1" customWidth="1"/>
    <col min="4" max="4" width="28.5703125" bestFit="1" customWidth="1"/>
    <col min="5" max="5" width="15.5703125" bestFit="1" customWidth="1"/>
    <col min="6" max="6" width="25.42578125" bestFit="1" customWidth="1"/>
  </cols>
  <sheetData>
    <row r="1" spans="1:6" ht="15" x14ac:dyDescent="0.25">
      <c r="B1" s="370"/>
      <c r="C1" s="370"/>
      <c r="D1" s="370"/>
      <c r="E1" s="370"/>
      <c r="F1" s="370" t="s">
        <v>180</v>
      </c>
    </row>
    <row r="2" spans="1:6" ht="15" x14ac:dyDescent="0.25">
      <c r="B2" s="370"/>
      <c r="C2" s="370"/>
      <c r="D2" s="370"/>
      <c r="E2" s="370"/>
      <c r="F2" s="370" t="s">
        <v>181</v>
      </c>
    </row>
    <row r="3" spans="1:6" ht="15" x14ac:dyDescent="0.25">
      <c r="B3" s="370"/>
      <c r="C3" s="370"/>
      <c r="D3" s="370"/>
      <c r="E3" s="370"/>
      <c r="F3" s="370" t="s">
        <v>182</v>
      </c>
    </row>
    <row r="4" spans="1:6" ht="15" x14ac:dyDescent="0.25">
      <c r="B4" s="370"/>
      <c r="C4" s="370"/>
      <c r="D4" s="370"/>
      <c r="E4" s="370"/>
      <c r="F4" s="370" t="s">
        <v>183</v>
      </c>
    </row>
    <row r="5" spans="1:6" ht="15" x14ac:dyDescent="0.25">
      <c r="B5" s="370"/>
      <c r="C5" s="370"/>
      <c r="D5" s="370"/>
      <c r="E5" s="370"/>
      <c r="F5" s="370" t="s">
        <v>184</v>
      </c>
    </row>
    <row r="6" spans="1:6" ht="15" x14ac:dyDescent="0.25">
      <c r="B6" s="370"/>
      <c r="C6" s="370"/>
      <c r="D6" s="370"/>
      <c r="E6" s="370"/>
      <c r="F6" s="370" t="s">
        <v>185</v>
      </c>
    </row>
    <row r="7" spans="1:6" ht="15" x14ac:dyDescent="0.25">
      <c r="B7" s="370"/>
      <c r="C7" s="370"/>
      <c r="D7" s="370"/>
      <c r="E7" s="370"/>
      <c r="F7" s="371" t="s">
        <v>186</v>
      </c>
    </row>
    <row r="8" spans="1:6" ht="15" x14ac:dyDescent="0.25">
      <c r="B8" s="370"/>
      <c r="C8" s="370"/>
      <c r="D8" s="370"/>
      <c r="E8" s="370"/>
      <c r="F8" s="370" t="s">
        <v>187</v>
      </c>
    </row>
    <row r="9" spans="1:6" ht="15" x14ac:dyDescent="0.25">
      <c r="B9" s="370"/>
      <c r="C9" s="370"/>
      <c r="D9" s="370"/>
      <c r="E9" s="370"/>
      <c r="F9" s="370" t="s">
        <v>188</v>
      </c>
    </row>
    <row r="10" spans="1:6" ht="15" x14ac:dyDescent="0.25">
      <c r="B10" s="370"/>
      <c r="C10" s="370"/>
      <c r="D10" s="370"/>
      <c r="E10" s="370"/>
      <c r="F10" s="370" t="s">
        <v>189</v>
      </c>
    </row>
    <row r="11" spans="1:6" ht="15" x14ac:dyDescent="0.25">
      <c r="A11" s="369" t="s">
        <v>190</v>
      </c>
      <c r="B11" s="370"/>
      <c r="C11" s="370"/>
      <c r="D11" s="370"/>
      <c r="E11" s="370"/>
      <c r="F11" s="370" t="s">
        <v>191</v>
      </c>
    </row>
    <row r="12" spans="1:6" ht="15" x14ac:dyDescent="0.25">
      <c r="A12" s="373" t="s">
        <v>82</v>
      </c>
      <c r="B12" s="370" t="s">
        <v>192</v>
      </c>
      <c r="C12" s="371" t="s">
        <v>193</v>
      </c>
      <c r="D12" s="370" t="s">
        <v>194</v>
      </c>
      <c r="E12" s="370" t="s">
        <v>195</v>
      </c>
      <c r="F12" s="372">
        <v>4657153.2299999995</v>
      </c>
    </row>
    <row r="13" spans="1:6" ht="15" x14ac:dyDescent="0.25">
      <c r="A13" s="373" t="s">
        <v>83</v>
      </c>
      <c r="B13" s="370" t="s">
        <v>192</v>
      </c>
      <c r="C13" s="371" t="s">
        <v>193</v>
      </c>
      <c r="D13" s="370" t="s">
        <v>196</v>
      </c>
      <c r="E13" s="370" t="s">
        <v>195</v>
      </c>
      <c r="F13" s="372">
        <v>-112748.03999999998</v>
      </c>
    </row>
    <row r="14" spans="1:6" ht="15" x14ac:dyDescent="0.25">
      <c r="A14" s="373" t="s">
        <v>83</v>
      </c>
      <c r="B14" s="370" t="s">
        <v>192</v>
      </c>
      <c r="C14" s="371" t="s">
        <v>193</v>
      </c>
      <c r="D14" s="370" t="s">
        <v>197</v>
      </c>
      <c r="E14" s="370" t="s">
        <v>195</v>
      </c>
      <c r="F14" s="372">
        <v>0</v>
      </c>
    </row>
    <row r="15" spans="1:6" ht="15" x14ac:dyDescent="0.25">
      <c r="A15" s="373" t="s">
        <v>89</v>
      </c>
      <c r="B15" s="370"/>
      <c r="C15" s="370"/>
      <c r="D15" s="370"/>
      <c r="E15" s="370"/>
      <c r="F15" s="372"/>
    </row>
    <row r="16" spans="1:6" ht="15" x14ac:dyDescent="0.25">
      <c r="A16" s="373" t="s">
        <v>90</v>
      </c>
      <c r="B16" s="370" t="s">
        <v>192</v>
      </c>
      <c r="C16" s="371" t="s">
        <v>193</v>
      </c>
      <c r="D16" s="370" t="s">
        <v>198</v>
      </c>
      <c r="E16" s="370" t="s">
        <v>195</v>
      </c>
      <c r="F16" s="372">
        <v>0</v>
      </c>
    </row>
    <row r="17" spans="1:6" ht="15" x14ac:dyDescent="0.25">
      <c r="A17" s="373" t="s">
        <v>199</v>
      </c>
      <c r="B17" s="370" t="s">
        <v>192</v>
      </c>
      <c r="C17" s="371" t="s">
        <v>193</v>
      </c>
      <c r="D17" s="370" t="s">
        <v>200</v>
      </c>
      <c r="E17" s="370" t="s">
        <v>195</v>
      </c>
      <c r="F17" s="372">
        <v>0</v>
      </c>
    </row>
    <row r="18" spans="1:6" ht="15" x14ac:dyDescent="0.25">
      <c r="A18" s="373" t="s">
        <v>201</v>
      </c>
      <c r="B18" s="370" t="s">
        <v>192</v>
      </c>
      <c r="C18" s="371" t="s">
        <v>193</v>
      </c>
      <c r="D18" s="370" t="s">
        <v>202</v>
      </c>
      <c r="E18" s="370" t="s">
        <v>195</v>
      </c>
      <c r="F18" s="372">
        <v>0</v>
      </c>
    </row>
    <row r="19" spans="1:6" ht="15" x14ac:dyDescent="0.25">
      <c r="A19" s="373" t="s">
        <v>203</v>
      </c>
      <c r="B19" s="370" t="s">
        <v>192</v>
      </c>
      <c r="C19" s="371" t="s">
        <v>193</v>
      </c>
      <c r="D19" s="370" t="s">
        <v>204</v>
      </c>
      <c r="E19" s="370" t="s">
        <v>195</v>
      </c>
      <c r="F19" s="372">
        <v>0</v>
      </c>
    </row>
    <row r="20" spans="1:6" ht="15" x14ac:dyDescent="0.25">
      <c r="A20" s="373" t="s">
        <v>205</v>
      </c>
      <c r="B20" s="370" t="s">
        <v>192</v>
      </c>
      <c r="C20" s="371" t="s">
        <v>193</v>
      </c>
      <c r="D20" s="370" t="s">
        <v>206</v>
      </c>
      <c r="E20" s="370" t="s">
        <v>195</v>
      </c>
      <c r="F20" s="372">
        <v>0</v>
      </c>
    </row>
    <row r="21" spans="1:6" ht="15" x14ac:dyDescent="0.25">
      <c r="B21" s="370" t="s">
        <v>192</v>
      </c>
      <c r="C21" s="371" t="s">
        <v>193</v>
      </c>
      <c r="D21" s="370" t="s">
        <v>207</v>
      </c>
      <c r="E21" s="370" t="s">
        <v>195</v>
      </c>
      <c r="F21" s="372">
        <v>0</v>
      </c>
    </row>
    <row r="22" spans="1:6" ht="15" x14ac:dyDescent="0.25">
      <c r="B22" s="370" t="s">
        <v>192</v>
      </c>
      <c r="C22" s="371" t="s">
        <v>193</v>
      </c>
      <c r="D22" s="370" t="s">
        <v>208</v>
      </c>
      <c r="E22" s="370" t="s">
        <v>195</v>
      </c>
      <c r="F22" s="372">
        <v>0</v>
      </c>
    </row>
    <row r="23" spans="1:6" ht="15" x14ac:dyDescent="0.25">
      <c r="B23" s="370" t="s">
        <v>192</v>
      </c>
      <c r="C23" s="371" t="s">
        <v>193</v>
      </c>
      <c r="D23" s="370" t="s">
        <v>209</v>
      </c>
      <c r="E23" s="370" t="s">
        <v>195</v>
      </c>
      <c r="F23" s="372">
        <v>0</v>
      </c>
    </row>
    <row r="24" spans="1:6" ht="15" x14ac:dyDescent="0.25">
      <c r="B24" s="370" t="s">
        <v>192</v>
      </c>
      <c r="C24" s="371" t="s">
        <v>193</v>
      </c>
      <c r="D24" s="370" t="s">
        <v>210</v>
      </c>
      <c r="E24" s="370" t="s">
        <v>195</v>
      </c>
      <c r="F24" s="372">
        <v>0</v>
      </c>
    </row>
    <row r="25" spans="1:6" ht="15" x14ac:dyDescent="0.25">
      <c r="B25" s="370" t="s">
        <v>192</v>
      </c>
      <c r="C25" s="371" t="s">
        <v>193</v>
      </c>
      <c r="D25" s="370" t="s">
        <v>211</v>
      </c>
      <c r="E25" s="370" t="s">
        <v>195</v>
      </c>
      <c r="F25" s="372">
        <v>0</v>
      </c>
    </row>
    <row r="26" spans="1:6" ht="15" x14ac:dyDescent="0.25">
      <c r="B26" s="370" t="s">
        <v>192</v>
      </c>
      <c r="C26" s="371" t="s">
        <v>193</v>
      </c>
      <c r="D26" s="370" t="s">
        <v>212</v>
      </c>
      <c r="E26" s="370" t="s">
        <v>195</v>
      </c>
      <c r="F26" s="372">
        <v>0</v>
      </c>
    </row>
    <row r="27" spans="1:6" ht="15" x14ac:dyDescent="0.25">
      <c r="B27" s="370" t="s">
        <v>192</v>
      </c>
      <c r="C27" s="371" t="s">
        <v>193</v>
      </c>
      <c r="D27" s="370" t="s">
        <v>213</v>
      </c>
      <c r="E27" s="370" t="s">
        <v>195</v>
      </c>
      <c r="F27" s="372">
        <v>0</v>
      </c>
    </row>
    <row r="28" spans="1:6" ht="15" x14ac:dyDescent="0.25">
      <c r="B28" s="370" t="s">
        <v>192</v>
      </c>
      <c r="C28" s="371" t="s">
        <v>193</v>
      </c>
      <c r="D28" s="370" t="s">
        <v>214</v>
      </c>
      <c r="E28" s="370" t="s">
        <v>195</v>
      </c>
      <c r="F28" s="372">
        <v>4544405.1900000004</v>
      </c>
    </row>
    <row r="29" spans="1:6" ht="15" x14ac:dyDescent="0.25">
      <c r="B29" s="370"/>
      <c r="C29" s="370"/>
      <c r="D29" s="370"/>
      <c r="E29" s="370"/>
      <c r="F29" s="372"/>
    </row>
    <row r="30" spans="1:6" ht="15" x14ac:dyDescent="0.25">
      <c r="B30" s="370" t="s">
        <v>215</v>
      </c>
      <c r="C30" s="371" t="s">
        <v>216</v>
      </c>
      <c r="D30" s="370" t="s">
        <v>194</v>
      </c>
      <c r="E30" s="371" t="s">
        <v>217</v>
      </c>
      <c r="F30" s="372">
        <v>377268.94</v>
      </c>
    </row>
    <row r="31" spans="1:6" ht="15" x14ac:dyDescent="0.25">
      <c r="B31" s="370" t="s">
        <v>192</v>
      </c>
      <c r="C31" s="371" t="s">
        <v>193</v>
      </c>
      <c r="D31" s="370" t="s">
        <v>194</v>
      </c>
      <c r="E31" s="371" t="s">
        <v>217</v>
      </c>
      <c r="F31" s="372">
        <v>4065828.39</v>
      </c>
    </row>
    <row r="32" spans="1:6" ht="15" x14ac:dyDescent="0.25">
      <c r="B32" s="370" t="s">
        <v>215</v>
      </c>
      <c r="C32" s="371" t="s">
        <v>216</v>
      </c>
      <c r="D32" s="370" t="s">
        <v>196</v>
      </c>
      <c r="E32" s="371" t="s">
        <v>217</v>
      </c>
      <c r="F32" s="372">
        <v>-595137.52</v>
      </c>
    </row>
    <row r="33" spans="2:6" ht="15" x14ac:dyDescent="0.25">
      <c r="B33" s="370" t="s">
        <v>215</v>
      </c>
      <c r="C33" s="371" t="s">
        <v>216</v>
      </c>
      <c r="D33" s="370" t="s">
        <v>197</v>
      </c>
      <c r="E33" s="371" t="s">
        <v>217</v>
      </c>
      <c r="F33" s="372">
        <v>0</v>
      </c>
    </row>
    <row r="34" spans="2:6" ht="15" x14ac:dyDescent="0.25">
      <c r="B34" s="370"/>
      <c r="C34" s="370"/>
      <c r="D34" s="370"/>
      <c r="E34" s="370"/>
      <c r="F34" s="372"/>
    </row>
    <row r="35" spans="2:6" ht="15" x14ac:dyDescent="0.25">
      <c r="B35" s="370" t="s">
        <v>215</v>
      </c>
      <c r="C35" s="371" t="s">
        <v>216</v>
      </c>
      <c r="D35" s="370" t="s">
        <v>207</v>
      </c>
      <c r="E35" s="371" t="s">
        <v>217</v>
      </c>
      <c r="F35" s="372">
        <v>0</v>
      </c>
    </row>
    <row r="36" spans="2:6" ht="15" x14ac:dyDescent="0.25">
      <c r="B36" s="370" t="s">
        <v>215</v>
      </c>
      <c r="C36" s="371" t="s">
        <v>216</v>
      </c>
      <c r="D36" s="370" t="s">
        <v>209</v>
      </c>
      <c r="E36" s="371" t="s">
        <v>217</v>
      </c>
      <c r="F36" s="372">
        <v>0</v>
      </c>
    </row>
    <row r="37" spans="2:6" ht="15" x14ac:dyDescent="0.25">
      <c r="B37" s="370" t="s">
        <v>215</v>
      </c>
      <c r="C37" s="371" t="s">
        <v>216</v>
      </c>
      <c r="D37" s="370" t="s">
        <v>210</v>
      </c>
      <c r="E37" s="371" t="s">
        <v>217</v>
      </c>
      <c r="F37" s="372">
        <v>0</v>
      </c>
    </row>
    <row r="38" spans="2:6" ht="15" x14ac:dyDescent="0.25">
      <c r="B38" s="370" t="s">
        <v>215</v>
      </c>
      <c r="C38" s="371" t="s">
        <v>216</v>
      </c>
      <c r="D38" s="370" t="s">
        <v>212</v>
      </c>
      <c r="E38" s="371" t="s">
        <v>217</v>
      </c>
      <c r="F38" s="372">
        <v>0</v>
      </c>
    </row>
    <row r="39" spans="2:6" ht="15" x14ac:dyDescent="0.25">
      <c r="B39" s="370" t="s">
        <v>215</v>
      </c>
      <c r="C39" s="371" t="s">
        <v>216</v>
      </c>
      <c r="D39" s="370" t="s">
        <v>214</v>
      </c>
      <c r="E39" s="371" t="s">
        <v>217</v>
      </c>
      <c r="F39" s="372">
        <v>-217868.58</v>
      </c>
    </row>
    <row r="40" spans="2:6" ht="15" x14ac:dyDescent="0.25">
      <c r="B40" s="370"/>
      <c r="C40" s="370"/>
      <c r="D40" s="370"/>
      <c r="E40" s="370"/>
      <c r="F40" s="372"/>
    </row>
    <row r="41" spans="2:6" ht="15" x14ac:dyDescent="0.25">
      <c r="B41" s="370" t="s">
        <v>192</v>
      </c>
      <c r="C41" s="371" t="s">
        <v>218</v>
      </c>
      <c r="D41" s="370" t="s">
        <v>219</v>
      </c>
      <c r="E41" s="370" t="s">
        <v>195</v>
      </c>
      <c r="F41" s="372">
        <v>679519.92</v>
      </c>
    </row>
    <row r="42" spans="2:6" ht="15" x14ac:dyDescent="0.25">
      <c r="B42" s="370" t="s">
        <v>192</v>
      </c>
      <c r="C42" s="371" t="s">
        <v>193</v>
      </c>
      <c r="D42" s="370" t="s">
        <v>219</v>
      </c>
      <c r="E42" s="370" t="s">
        <v>195</v>
      </c>
      <c r="F42" s="372">
        <v>572649.72999999986</v>
      </c>
    </row>
    <row r="43" spans="2:6" ht="15" x14ac:dyDescent="0.25">
      <c r="B43" s="370" t="s">
        <v>215</v>
      </c>
      <c r="C43" s="371" t="s">
        <v>216</v>
      </c>
      <c r="D43" s="370" t="s">
        <v>219</v>
      </c>
      <c r="E43" s="371" t="s">
        <v>217</v>
      </c>
      <c r="F43" s="372">
        <v>-2.9103830456733704E-11</v>
      </c>
    </row>
    <row r="44" spans="2:6" ht="15" x14ac:dyDescent="0.25">
      <c r="B44" s="370"/>
      <c r="C44" s="370"/>
      <c r="D44" s="370"/>
      <c r="E44" s="370"/>
      <c r="F44" s="372"/>
    </row>
    <row r="45" spans="2:6" ht="15" x14ac:dyDescent="0.25">
      <c r="B45" s="370" t="s">
        <v>192</v>
      </c>
      <c r="C45" s="371" t="s">
        <v>218</v>
      </c>
      <c r="D45" s="370" t="s">
        <v>220</v>
      </c>
      <c r="E45" s="370" t="s">
        <v>195</v>
      </c>
      <c r="F45" s="372">
        <v>37373.590000000004</v>
      </c>
    </row>
    <row r="46" spans="2:6" ht="15" x14ac:dyDescent="0.25">
      <c r="B46" s="370" t="s">
        <v>192</v>
      </c>
      <c r="C46" s="371" t="s">
        <v>193</v>
      </c>
      <c r="D46" s="370" t="s">
        <v>220</v>
      </c>
      <c r="E46" s="370" t="s">
        <v>195</v>
      </c>
      <c r="F46" s="372">
        <v>31495.740000000009</v>
      </c>
    </row>
    <row r="47" spans="2:6" ht="15" x14ac:dyDescent="0.25">
      <c r="B47" s="370" t="s">
        <v>215</v>
      </c>
      <c r="C47" s="371" t="s">
        <v>216</v>
      </c>
      <c r="D47" s="370" t="s">
        <v>220</v>
      </c>
      <c r="E47" s="371" t="s">
        <v>217</v>
      </c>
      <c r="F47" s="372">
        <v>3.637978807091713E-12</v>
      </c>
    </row>
    <row r="48" spans="2:6" ht="15" x14ac:dyDescent="0.25">
      <c r="B48" s="370"/>
      <c r="C48" s="370"/>
      <c r="D48" s="370"/>
      <c r="E48" s="370"/>
      <c r="F48" s="372"/>
    </row>
    <row r="49" spans="2:6" ht="15" x14ac:dyDescent="0.25">
      <c r="B49" s="370" t="s">
        <v>192</v>
      </c>
      <c r="C49" s="371" t="s">
        <v>193</v>
      </c>
      <c r="D49" s="370" t="s">
        <v>221</v>
      </c>
      <c r="E49" s="370" t="s">
        <v>195</v>
      </c>
      <c r="F49" s="372">
        <v>0</v>
      </c>
    </row>
    <row r="50" spans="2:6" ht="15" x14ac:dyDescent="0.25">
      <c r="B50" s="370" t="s">
        <v>215</v>
      </c>
      <c r="C50" s="371" t="s">
        <v>216</v>
      </c>
      <c r="D50" s="370" t="s">
        <v>221</v>
      </c>
      <c r="E50" s="371" t="s">
        <v>217</v>
      </c>
      <c r="F50" s="372">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EDD97-5049-4BD2-A489-50B4AA277D34}">
  <dimension ref="A1:F43"/>
  <sheetViews>
    <sheetView topLeftCell="A2" workbookViewId="0">
      <selection activeCell="F42" sqref="F42"/>
    </sheetView>
  </sheetViews>
  <sheetFormatPr defaultRowHeight="12.75" x14ac:dyDescent="0.2"/>
  <cols>
    <col min="1" max="1" width="29.42578125" bestFit="1" customWidth="1"/>
    <col min="2" max="2" width="13.140625" bestFit="1" customWidth="1"/>
    <col min="3" max="3" width="5.85546875" bestFit="1" customWidth="1"/>
    <col min="4" max="4" width="15.5703125" bestFit="1" customWidth="1"/>
    <col min="5" max="5" width="21.140625" bestFit="1" customWidth="1"/>
    <col min="6" max="6" width="25.42578125" bestFit="1" customWidth="1"/>
  </cols>
  <sheetData>
    <row r="1" spans="1:6" ht="15" x14ac:dyDescent="0.25">
      <c r="A1" s="370"/>
      <c r="B1" s="370"/>
      <c r="C1" s="370"/>
      <c r="D1" s="370"/>
      <c r="E1" s="370"/>
      <c r="F1" s="370" t="s">
        <v>181</v>
      </c>
    </row>
    <row r="2" spans="1:6" ht="15" x14ac:dyDescent="0.25">
      <c r="A2" s="370"/>
      <c r="B2" s="370"/>
      <c r="C2" s="370"/>
      <c r="D2" s="370"/>
      <c r="E2" s="370"/>
      <c r="F2" s="370" t="s">
        <v>182</v>
      </c>
    </row>
    <row r="3" spans="1:6" ht="15" x14ac:dyDescent="0.25">
      <c r="A3" s="370"/>
      <c r="B3" s="370"/>
      <c r="C3" s="370"/>
      <c r="D3" s="370"/>
      <c r="E3" s="370"/>
      <c r="F3" s="370" t="s">
        <v>183</v>
      </c>
    </row>
    <row r="4" spans="1:6" ht="15" x14ac:dyDescent="0.25">
      <c r="A4" s="370"/>
      <c r="B4" s="370"/>
      <c r="C4" s="370"/>
      <c r="D4" s="370"/>
      <c r="E4" s="370"/>
      <c r="F4" s="370" t="s">
        <v>184</v>
      </c>
    </row>
    <row r="5" spans="1:6" ht="15" x14ac:dyDescent="0.25">
      <c r="A5" s="370"/>
      <c r="B5" s="370"/>
      <c r="C5" s="370"/>
      <c r="D5" s="370"/>
      <c r="E5" s="370"/>
      <c r="F5" s="370" t="s">
        <v>185</v>
      </c>
    </row>
    <row r="6" spans="1:6" ht="15" x14ac:dyDescent="0.25">
      <c r="A6" s="370"/>
      <c r="B6" s="370"/>
      <c r="C6" s="370"/>
      <c r="D6" s="370"/>
      <c r="E6" s="370"/>
      <c r="F6" s="371" t="s">
        <v>186</v>
      </c>
    </row>
    <row r="7" spans="1:6" ht="15" x14ac:dyDescent="0.25">
      <c r="A7" s="370"/>
      <c r="B7" s="370"/>
      <c r="C7" s="370"/>
      <c r="D7" s="370"/>
      <c r="E7" s="370"/>
      <c r="F7" s="370" t="s">
        <v>187</v>
      </c>
    </row>
    <row r="8" spans="1:6" ht="15" x14ac:dyDescent="0.25">
      <c r="A8" s="370"/>
      <c r="B8" s="370"/>
      <c r="C8" s="370"/>
      <c r="D8" s="370"/>
      <c r="E8" s="370"/>
      <c r="F8" s="370" t="s">
        <v>188</v>
      </c>
    </row>
    <row r="9" spans="1:6" ht="15" x14ac:dyDescent="0.25">
      <c r="A9" s="370"/>
      <c r="B9" s="370"/>
      <c r="C9" s="370"/>
      <c r="D9" s="370"/>
      <c r="E9" s="370"/>
      <c r="F9" s="370" t="s">
        <v>191</v>
      </c>
    </row>
    <row r="10" spans="1:6" ht="15" x14ac:dyDescent="0.25">
      <c r="A10" s="370"/>
      <c r="B10" s="370"/>
      <c r="C10" s="370"/>
      <c r="D10" s="370"/>
      <c r="E10" s="370"/>
      <c r="F10" s="370" t="s">
        <v>180</v>
      </c>
    </row>
    <row r="11" spans="1:6" ht="15" x14ac:dyDescent="0.25">
      <c r="A11" s="370" t="s">
        <v>222</v>
      </c>
      <c r="B11" s="370" t="s">
        <v>192</v>
      </c>
      <c r="C11" s="371" t="s">
        <v>193</v>
      </c>
      <c r="D11" s="370" t="s">
        <v>195</v>
      </c>
      <c r="E11" s="370" t="s">
        <v>189</v>
      </c>
      <c r="F11" s="372">
        <v>99246.11</v>
      </c>
    </row>
    <row r="12" spans="1:6" ht="15" x14ac:dyDescent="0.25">
      <c r="A12" s="370" t="s">
        <v>223</v>
      </c>
      <c r="B12" s="370" t="s">
        <v>192</v>
      </c>
      <c r="C12" s="371" t="s">
        <v>193</v>
      </c>
      <c r="D12" s="370" t="s">
        <v>195</v>
      </c>
      <c r="E12" s="370" t="s">
        <v>189</v>
      </c>
      <c r="F12" s="372">
        <v>0</v>
      </c>
    </row>
    <row r="13" spans="1:6" ht="15" x14ac:dyDescent="0.25">
      <c r="A13" s="370" t="s">
        <v>224</v>
      </c>
      <c r="B13" s="370" t="s">
        <v>192</v>
      </c>
      <c r="C13" s="371" t="s">
        <v>193</v>
      </c>
      <c r="D13" s="370" t="s">
        <v>195</v>
      </c>
      <c r="E13" s="370" t="s">
        <v>189</v>
      </c>
      <c r="F13" s="372">
        <v>0</v>
      </c>
    </row>
    <row r="14" spans="1:6" ht="15" x14ac:dyDescent="0.25">
      <c r="A14" s="370" t="s">
        <v>225</v>
      </c>
      <c r="B14" s="370" t="s">
        <v>192</v>
      </c>
      <c r="C14" s="371" t="s">
        <v>193</v>
      </c>
      <c r="D14" s="370" t="s">
        <v>195</v>
      </c>
      <c r="E14" s="370" t="s">
        <v>189</v>
      </c>
      <c r="F14" s="372">
        <v>0</v>
      </c>
    </row>
    <row r="15" spans="1:6" ht="15" x14ac:dyDescent="0.25">
      <c r="A15" s="370" t="s">
        <v>226</v>
      </c>
      <c r="B15" s="370" t="s">
        <v>192</v>
      </c>
      <c r="C15" s="371" t="s">
        <v>193</v>
      </c>
      <c r="D15" s="370" t="s">
        <v>195</v>
      </c>
      <c r="E15" s="370" t="s">
        <v>189</v>
      </c>
      <c r="F15" s="372">
        <v>0</v>
      </c>
    </row>
    <row r="16" spans="1:6" ht="15" x14ac:dyDescent="0.25">
      <c r="A16" s="370" t="s">
        <v>227</v>
      </c>
      <c r="B16" s="370" t="s">
        <v>192</v>
      </c>
      <c r="C16" s="371" t="s">
        <v>193</v>
      </c>
      <c r="D16" s="370" t="s">
        <v>195</v>
      </c>
      <c r="E16" s="370" t="s">
        <v>189</v>
      </c>
      <c r="F16" s="372">
        <v>0</v>
      </c>
    </row>
    <row r="17" spans="1:6" ht="15" x14ac:dyDescent="0.25">
      <c r="A17" s="370" t="s">
        <v>228</v>
      </c>
      <c r="B17" s="370" t="s">
        <v>192</v>
      </c>
      <c r="C17" s="371" t="s">
        <v>193</v>
      </c>
      <c r="D17" s="370" t="s">
        <v>195</v>
      </c>
      <c r="E17" s="370" t="s">
        <v>189</v>
      </c>
      <c r="F17" s="372">
        <v>0</v>
      </c>
    </row>
    <row r="18" spans="1:6" ht="15" x14ac:dyDescent="0.25">
      <c r="A18" s="370" t="s">
        <v>229</v>
      </c>
      <c r="B18" s="370" t="s">
        <v>192</v>
      </c>
      <c r="C18" s="371" t="s">
        <v>193</v>
      </c>
      <c r="D18" s="370" t="s">
        <v>195</v>
      </c>
      <c r="E18" s="370" t="s">
        <v>189</v>
      </c>
      <c r="F18" s="372">
        <v>0</v>
      </c>
    </row>
    <row r="19" spans="1:6" ht="15" x14ac:dyDescent="0.25">
      <c r="A19" s="370" t="s">
        <v>230</v>
      </c>
      <c r="B19" s="370" t="s">
        <v>192</v>
      </c>
      <c r="C19" s="371" t="s">
        <v>193</v>
      </c>
      <c r="D19" s="370" t="s">
        <v>195</v>
      </c>
      <c r="E19" s="370" t="s">
        <v>189</v>
      </c>
      <c r="F19" s="372">
        <v>0</v>
      </c>
    </row>
    <row r="20" spans="1:6" ht="15" x14ac:dyDescent="0.25">
      <c r="A20" s="370" t="s">
        <v>231</v>
      </c>
      <c r="B20" s="370" t="s">
        <v>192</v>
      </c>
      <c r="C20" s="371" t="s">
        <v>193</v>
      </c>
      <c r="D20" s="370" t="s">
        <v>195</v>
      </c>
      <c r="E20" s="370" t="s">
        <v>189</v>
      </c>
      <c r="F20" s="372">
        <v>0</v>
      </c>
    </row>
    <row r="21" spans="1:6" ht="15" x14ac:dyDescent="0.25">
      <c r="A21" s="370" t="s">
        <v>232</v>
      </c>
      <c r="B21" s="370" t="s">
        <v>192</v>
      </c>
      <c r="C21" s="371" t="s">
        <v>193</v>
      </c>
      <c r="D21" s="370" t="s">
        <v>195</v>
      </c>
      <c r="E21" s="370" t="s">
        <v>189</v>
      </c>
      <c r="F21" s="372">
        <v>0</v>
      </c>
    </row>
    <row r="22" spans="1:6" ht="15" x14ac:dyDescent="0.25">
      <c r="A22" s="370" t="s">
        <v>233</v>
      </c>
      <c r="B22" s="370" t="s">
        <v>192</v>
      </c>
      <c r="C22" s="371" t="s">
        <v>193</v>
      </c>
      <c r="D22" s="370" t="s">
        <v>195</v>
      </c>
      <c r="E22" s="370" t="s">
        <v>189</v>
      </c>
      <c r="F22" s="372">
        <v>0</v>
      </c>
    </row>
    <row r="23" spans="1:6" ht="15" x14ac:dyDescent="0.25">
      <c r="A23" s="370" t="s">
        <v>234</v>
      </c>
      <c r="B23" s="370" t="s">
        <v>192</v>
      </c>
      <c r="C23" s="371" t="s">
        <v>193</v>
      </c>
      <c r="D23" s="370" t="s">
        <v>195</v>
      </c>
      <c r="E23" s="370" t="s">
        <v>189</v>
      </c>
      <c r="F23" s="372">
        <v>0</v>
      </c>
    </row>
    <row r="24" spans="1:6" ht="15" x14ac:dyDescent="0.25">
      <c r="A24" s="370" t="s">
        <v>235</v>
      </c>
      <c r="B24" s="370" t="s">
        <v>192</v>
      </c>
      <c r="C24" s="371" t="s">
        <v>193</v>
      </c>
      <c r="D24" s="370" t="s">
        <v>195</v>
      </c>
      <c r="E24" s="370" t="s">
        <v>189</v>
      </c>
      <c r="F24" s="372">
        <v>0</v>
      </c>
    </row>
    <row r="25" spans="1:6" ht="15" x14ac:dyDescent="0.25">
      <c r="A25" s="370"/>
      <c r="B25" s="370"/>
      <c r="C25" s="370"/>
      <c r="D25" s="370"/>
      <c r="E25" s="370"/>
      <c r="F25" s="372"/>
    </row>
    <row r="26" spans="1:6" ht="15" x14ac:dyDescent="0.25">
      <c r="A26" s="370" t="s">
        <v>222</v>
      </c>
      <c r="B26" s="370" t="s">
        <v>215</v>
      </c>
      <c r="C26" s="371" t="s">
        <v>216</v>
      </c>
      <c r="D26" s="370" t="s">
        <v>195</v>
      </c>
      <c r="E26" s="370" t="s">
        <v>189</v>
      </c>
      <c r="F26" s="372">
        <v>23338.600000000002</v>
      </c>
    </row>
    <row r="27" spans="1:6" ht="15" x14ac:dyDescent="0.25">
      <c r="A27" s="370" t="s">
        <v>223</v>
      </c>
      <c r="B27" s="370" t="s">
        <v>215</v>
      </c>
      <c r="C27" s="371" t="s">
        <v>216</v>
      </c>
      <c r="D27" s="370" t="s">
        <v>195</v>
      </c>
      <c r="E27" s="370" t="s">
        <v>189</v>
      </c>
      <c r="F27" s="372">
        <v>0</v>
      </c>
    </row>
    <row r="28" spans="1:6" ht="15" x14ac:dyDescent="0.25">
      <c r="A28" s="370" t="s">
        <v>224</v>
      </c>
      <c r="B28" s="370" t="s">
        <v>215</v>
      </c>
      <c r="C28" s="371" t="s">
        <v>216</v>
      </c>
      <c r="D28" s="370" t="s">
        <v>195</v>
      </c>
      <c r="E28" s="370" t="s">
        <v>189</v>
      </c>
      <c r="F28" s="372">
        <v>0</v>
      </c>
    </row>
    <row r="29" spans="1:6" ht="15" x14ac:dyDescent="0.25">
      <c r="A29" s="370" t="s">
        <v>225</v>
      </c>
      <c r="B29" s="370" t="s">
        <v>215</v>
      </c>
      <c r="C29" s="371" t="s">
        <v>216</v>
      </c>
      <c r="D29" s="370" t="s">
        <v>195</v>
      </c>
      <c r="E29" s="370" t="s">
        <v>189</v>
      </c>
      <c r="F29" s="372">
        <v>0</v>
      </c>
    </row>
    <row r="30" spans="1:6" ht="15" x14ac:dyDescent="0.25">
      <c r="A30" s="370" t="s">
        <v>226</v>
      </c>
      <c r="B30" s="370" t="s">
        <v>215</v>
      </c>
      <c r="C30" s="371" t="s">
        <v>216</v>
      </c>
      <c r="D30" s="370" t="s">
        <v>195</v>
      </c>
      <c r="E30" s="370" t="s">
        <v>189</v>
      </c>
      <c r="F30" s="372">
        <v>0</v>
      </c>
    </row>
    <row r="31" spans="1:6" ht="15" x14ac:dyDescent="0.25">
      <c r="A31" s="370" t="s">
        <v>227</v>
      </c>
      <c r="B31" s="370" t="s">
        <v>215</v>
      </c>
      <c r="C31" s="371" t="s">
        <v>216</v>
      </c>
      <c r="D31" s="370" t="s">
        <v>195</v>
      </c>
      <c r="E31" s="370" t="s">
        <v>189</v>
      </c>
      <c r="F31" s="372">
        <v>0</v>
      </c>
    </row>
    <row r="32" spans="1:6" ht="15" x14ac:dyDescent="0.25">
      <c r="A32" s="370" t="s">
        <v>228</v>
      </c>
      <c r="B32" s="370" t="s">
        <v>215</v>
      </c>
      <c r="C32" s="371" t="s">
        <v>216</v>
      </c>
      <c r="D32" s="370" t="s">
        <v>195</v>
      </c>
      <c r="E32" s="370" t="s">
        <v>189</v>
      </c>
      <c r="F32" s="372">
        <v>0</v>
      </c>
    </row>
    <row r="33" spans="1:6" ht="15" x14ac:dyDescent="0.25">
      <c r="A33" s="370" t="s">
        <v>229</v>
      </c>
      <c r="B33" s="370" t="s">
        <v>215</v>
      </c>
      <c r="C33" s="371" t="s">
        <v>216</v>
      </c>
      <c r="D33" s="370" t="s">
        <v>195</v>
      </c>
      <c r="E33" s="370" t="s">
        <v>189</v>
      </c>
      <c r="F33" s="372">
        <v>0</v>
      </c>
    </row>
    <row r="34" spans="1:6" ht="15" x14ac:dyDescent="0.25">
      <c r="A34" s="370" t="s">
        <v>230</v>
      </c>
      <c r="B34" s="370" t="s">
        <v>215</v>
      </c>
      <c r="C34" s="371" t="s">
        <v>216</v>
      </c>
      <c r="D34" s="370" t="s">
        <v>195</v>
      </c>
      <c r="E34" s="370" t="s">
        <v>189</v>
      </c>
      <c r="F34" s="372">
        <v>0</v>
      </c>
    </row>
    <row r="35" spans="1:6" ht="15" x14ac:dyDescent="0.25">
      <c r="A35" s="370" t="s">
        <v>231</v>
      </c>
      <c r="B35" s="370" t="s">
        <v>215</v>
      </c>
      <c r="C35" s="371" t="s">
        <v>216</v>
      </c>
      <c r="D35" s="370" t="s">
        <v>195</v>
      </c>
      <c r="E35" s="370" t="s">
        <v>189</v>
      </c>
      <c r="F35" s="372">
        <v>0</v>
      </c>
    </row>
    <row r="36" spans="1:6" ht="15" x14ac:dyDescent="0.25">
      <c r="A36" s="370" t="s">
        <v>232</v>
      </c>
      <c r="B36" s="370" t="s">
        <v>215</v>
      </c>
      <c r="C36" s="371" t="s">
        <v>216</v>
      </c>
      <c r="D36" s="370" t="s">
        <v>195</v>
      </c>
      <c r="E36" s="370" t="s">
        <v>189</v>
      </c>
      <c r="F36" s="372">
        <v>0</v>
      </c>
    </row>
    <row r="37" spans="1:6" ht="15" x14ac:dyDescent="0.25">
      <c r="A37" s="370" t="s">
        <v>233</v>
      </c>
      <c r="B37" s="370" t="s">
        <v>215</v>
      </c>
      <c r="C37" s="371" t="s">
        <v>216</v>
      </c>
      <c r="D37" s="370" t="s">
        <v>195</v>
      </c>
      <c r="E37" s="370" t="s">
        <v>189</v>
      </c>
      <c r="F37" s="372">
        <v>0</v>
      </c>
    </row>
    <row r="38" spans="1:6" ht="15" x14ac:dyDescent="0.25">
      <c r="A38" s="370" t="s">
        <v>234</v>
      </c>
      <c r="B38" s="370" t="s">
        <v>215</v>
      </c>
      <c r="C38" s="371" t="s">
        <v>216</v>
      </c>
      <c r="D38" s="370" t="s">
        <v>195</v>
      </c>
      <c r="E38" s="370" t="s">
        <v>189</v>
      </c>
      <c r="F38" s="372">
        <v>0</v>
      </c>
    </row>
    <row r="39" spans="1:6" ht="15" x14ac:dyDescent="0.25">
      <c r="A39" s="370" t="s">
        <v>235</v>
      </c>
      <c r="B39" s="370" t="s">
        <v>215</v>
      </c>
      <c r="C39" s="371" t="s">
        <v>216</v>
      </c>
      <c r="D39" s="370" t="s">
        <v>195</v>
      </c>
      <c r="E39" s="370" t="s">
        <v>189</v>
      </c>
      <c r="F39" s="372">
        <v>0</v>
      </c>
    </row>
    <row r="40" spans="1:6" ht="15" x14ac:dyDescent="0.25">
      <c r="A40" s="370"/>
      <c r="B40" s="370"/>
      <c r="C40" s="370"/>
      <c r="D40" s="370"/>
      <c r="E40" s="370"/>
      <c r="F40" s="372"/>
    </row>
    <row r="41" spans="1:6" ht="15" x14ac:dyDescent="0.25">
      <c r="A41" s="370"/>
      <c r="B41" s="370"/>
      <c r="C41" s="370"/>
      <c r="D41" s="370"/>
      <c r="E41" s="370"/>
      <c r="F41" s="372"/>
    </row>
    <row r="42" spans="1:6" ht="15" x14ac:dyDescent="0.25">
      <c r="A42" s="370" t="s">
        <v>236</v>
      </c>
      <c r="B42" s="370" t="s">
        <v>237</v>
      </c>
      <c r="C42" s="371" t="s">
        <v>193</v>
      </c>
      <c r="D42" s="370" t="s">
        <v>195</v>
      </c>
      <c r="E42" s="370" t="s">
        <v>189</v>
      </c>
      <c r="F42" s="372">
        <v>-1516592.4500000002</v>
      </c>
    </row>
    <row r="43" spans="1:6" ht="15" x14ac:dyDescent="0.25">
      <c r="A43" s="370" t="s">
        <v>236</v>
      </c>
      <c r="B43" s="370" t="s">
        <v>215</v>
      </c>
      <c r="C43" s="371" t="s">
        <v>216</v>
      </c>
      <c r="D43" s="370" t="s">
        <v>195</v>
      </c>
      <c r="E43" s="370" t="s">
        <v>189</v>
      </c>
      <c r="F43" s="372">
        <v>579373.57999999996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16b19f1-f7d6-4b4e-9a28-6a99affbc8cf" xsi:nil="true"/>
    <lcf76f155ced4ddcb4097134ff3c332f xmlns="c8364782-712f-4374-9566-b765ea59310c">
      <Terms xmlns="http://schemas.microsoft.com/office/infopath/2007/PartnerControls"/>
    </lcf76f155ced4ddcb4097134ff3c332f>
    <StateFiling xmlns="c8364782-712f-4374-9566-b765ea59310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1082E46F62F4429D91FDA15FAB91C9" ma:contentTypeVersion="15" ma:contentTypeDescription="Create a new document." ma:contentTypeScope="" ma:versionID="51f23b7dc3e2c9b161454c5f4b16ff6c">
  <xsd:schema xmlns:xsd="http://www.w3.org/2001/XMLSchema" xmlns:xs="http://www.w3.org/2001/XMLSchema" xmlns:p="http://schemas.microsoft.com/office/2006/metadata/properties" xmlns:ns2="c8364782-712f-4374-9566-b765ea59310c" xmlns:ns3="a16b19f1-f7d6-4b4e-9a28-6a99affbc8cf" targetNamespace="http://schemas.microsoft.com/office/2006/metadata/properties" ma:root="true" ma:fieldsID="6172e8048aedd0e1509fbbac175ccdd1" ns2:_="" ns3:_="">
    <xsd:import namespace="c8364782-712f-4374-9566-b765ea59310c"/>
    <xsd:import namespace="a16b19f1-f7d6-4b4e-9a28-6a99affbc8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StateFilin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64782-712f-4374-9566-b765ea5931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db0a7d3-0568-4cb5-b861-555e3d31153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StateFiling" ma:index="21" nillable="true" ma:displayName="State Filing" ma:format="Dropdown" ma:internalName="StateFiling">
      <xsd:simpleType>
        <xsd:restriction base="dms:Text">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6b19f1-f7d6-4b4e-9a28-6a99affbc8c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ac351cd-5982-43ce-b8d4-39e4dcc20513}" ma:internalName="TaxCatchAll" ma:showField="CatchAllData" ma:web="a16b19f1-f7d6-4b4e-9a28-6a99affbc8c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8B4D07-129D-4243-B6D1-AEBAC258DFB8}">
  <ds:schemaRefs>
    <ds:schemaRef ds:uri="http://schemas.microsoft.com/sharepoint/v3/contenttype/forms"/>
  </ds:schemaRefs>
</ds:datastoreItem>
</file>

<file path=customXml/itemProps2.xml><?xml version="1.0" encoding="utf-8"?>
<ds:datastoreItem xmlns:ds="http://schemas.openxmlformats.org/officeDocument/2006/customXml" ds:itemID="{E94C9213-83E4-41CC-A55C-BA16AF239A74}">
  <ds:schemaRefs>
    <ds:schemaRef ds:uri="http://schemas.openxmlformats.org/package/2006/metadata/core-properties"/>
    <ds:schemaRef ds:uri="http://schemas.microsoft.com/office/2006/documentManagement/types"/>
    <ds:schemaRef ds:uri="http://purl.org/dc/terms/"/>
    <ds:schemaRef ds:uri="http://purl.org/dc/dcmitype/"/>
    <ds:schemaRef ds:uri="http://schemas.microsoft.com/office/infopath/2007/PartnerControls"/>
    <ds:schemaRef ds:uri="http://purl.org/dc/elements/1.1/"/>
    <ds:schemaRef ds:uri="http://schemas.microsoft.com/office/2006/metadata/properties"/>
    <ds:schemaRef ds:uri="126dad35-a6a5-4cfb-ae85-0364286b23b9"/>
    <ds:schemaRef ds:uri="bdf5596c-e063-462a-a72b-2e1a7b66b5d8"/>
    <ds:schemaRef ds:uri="http://www.w3.org/XML/1998/namespace"/>
    <ds:schemaRef ds:uri="a16b19f1-f7d6-4b4e-9a28-6a99affbc8cf"/>
    <ds:schemaRef ds:uri="c8364782-712f-4374-9566-b765ea59310c"/>
  </ds:schemaRefs>
</ds:datastoreItem>
</file>

<file path=customXml/itemProps3.xml><?xml version="1.0" encoding="utf-8"?>
<ds:datastoreItem xmlns:ds="http://schemas.openxmlformats.org/officeDocument/2006/customXml" ds:itemID="{2D32A82D-9D6C-45FF-9D5B-2BEBB35F2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64782-712f-4374-9566-b765ea59310c"/>
    <ds:schemaRef ds:uri="a16b19f1-f7d6-4b4e-9a28-6a99affbc8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Cover Page</vt:lpstr>
      <vt:lpstr>Pt 1 Summary of Data</vt:lpstr>
      <vt:lpstr>Pt 2 Premium and Claims</vt:lpstr>
      <vt:lpstr>Pt 3 Expense Allocation</vt:lpstr>
      <vt:lpstr>Pt 4 MLR Calculation</vt:lpstr>
      <vt:lpstr>Pt 5 Additional Responses</vt:lpstr>
      <vt:lpstr>Attestation</vt:lpstr>
      <vt:lpstr>Claims retrieve</vt:lpstr>
      <vt:lpstr>Taxes &amp; assessments retrieve</vt:lpstr>
      <vt:lpstr>State Allocation</vt:lpstr>
      <vt:lpstr>Commissions</vt:lpstr>
      <vt:lpstr>Salary, OGA, etc_v2_Dec</vt:lpstr>
      <vt:lpstr>Salary, OGA, etc_v2_Mar</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2014-04-29T18:43:25Z</dcterms:created>
  <dcterms:modified xsi:type="dcterms:W3CDTF">2024-07-23T21:07:06Z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ntentTypeId">
    <vt:lpwstr>0x010100BD1082E46F62F4429D91FDA15FAB91C9</vt:lpwstr>
  </property>
  <property fmtid="{D5CDD505-2E9C-101B-9397-08002B2CF9AE}" pid="6" name="MSIP_Label_92ea8e88-16c4-4b55-a945-7bd6248db4bf_Enabled">
    <vt:lpwstr>true</vt:lpwstr>
  </property>
  <property fmtid="{D5CDD505-2E9C-101B-9397-08002B2CF9AE}" pid="7" name="MSIP_Label_92ea8e88-16c4-4b55-a945-7bd6248db4bf_SetDate">
    <vt:lpwstr>2023-06-27T19:02:23Z</vt:lpwstr>
  </property>
  <property fmtid="{D5CDD505-2E9C-101B-9397-08002B2CF9AE}" pid="8" name="MSIP_Label_92ea8e88-16c4-4b55-a945-7bd6248db4bf_Method">
    <vt:lpwstr>Privileged</vt:lpwstr>
  </property>
  <property fmtid="{D5CDD505-2E9C-101B-9397-08002B2CF9AE}" pid="9" name="MSIP_Label_92ea8e88-16c4-4b55-a945-7bd6248db4bf_Name">
    <vt:lpwstr>Internal</vt:lpwstr>
  </property>
  <property fmtid="{D5CDD505-2E9C-101B-9397-08002B2CF9AE}" pid="10" name="MSIP_Label_92ea8e88-16c4-4b55-a945-7bd6248db4bf_SiteId">
    <vt:lpwstr>22140e4c-d390-45c2-b297-a26c516dc461</vt:lpwstr>
  </property>
  <property fmtid="{D5CDD505-2E9C-101B-9397-08002B2CF9AE}" pid="11" name="MSIP_Label_92ea8e88-16c4-4b55-a945-7bd6248db4bf_ActionId">
    <vt:lpwstr>5c6c62e9-bcc1-442b-b251-a9ad7c25c935</vt:lpwstr>
  </property>
  <property fmtid="{D5CDD505-2E9C-101B-9397-08002B2CF9AE}" pid="12" name="MSIP_Label_92ea8e88-16c4-4b55-a945-7bd6248db4bf_ContentBits">
    <vt:lpwstr>0</vt:lpwstr>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xd_Signature">
    <vt:bool>false</vt:bool>
  </property>
  <property fmtid="{D5CDD505-2E9C-101B-9397-08002B2CF9AE}" pid="19" name="MediaServiceImageTags">
    <vt:lpwstr/>
  </property>
</Properties>
</file>