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79" documentId="8_{8A21F375-87EF-410C-9448-93EEF7AFAEF7}" xr6:coauthVersionLast="47" xr6:coauthVersionMax="47" xr10:uidLastSave="{8E5FD273-69BC-4949-BC59-14FFD08632C6}"/>
  <bookViews>
    <workbookView xWindow="-120" yWindow="-120" windowWidth="29040" windowHeight="157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<sst xmlns="http://schemas.openxmlformats.org/spreadsheetml/2006/main" count="300" uniqueCount="163">
  <si>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</si>
  <si>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</si>
  <si>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</si>
  <si>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</si>
  <si>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</si>
  <si>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</si>
  <si>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</si>
  <si>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</si>
  <si>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</si>
  <si>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</si>
  <si>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</si>
  <si>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</si>
  <si>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</si>
  <si>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</si>
  <si>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</si>
  <si>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</si>
  <si>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</si>
  <si>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</si>
  <si>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</si>
  <si>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</si>
  <si>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</si>
  <si>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</si>
  <si>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</si>
  <si>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</si>
  <si>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</si>
  <si>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</si>
  <si>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</si>
  <si>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</si>
  <si>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</si>
  <si>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</si>
  <si>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</si>
  <si>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</si>
  <si>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</si>
  <si>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</si>
  <si>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</si>
  <si>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</si>
  <si>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</si>
  <si>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</si>
  <si>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</si>
  <si>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</si>
  <si>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</si>
  <si>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</si>
  <si>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</si>
  <si>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</si>
  <si>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</si>
  <si>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</si>
  <si>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</si>
  <si>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</si>
  <si>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</si>
  <si>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</si>
  <si>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</si>
  <si>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</si>
  <si>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</si>
  <si>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</si>
  <si>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</si>
  <si>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</si>
  <si>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</si>
  <si>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</si>
  <si>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</si>
  <si>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</si>
  <si>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</si>
  <si>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</si>
  <si>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</si>
  <si>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</si>
  <si>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</si>
  <si>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</si>
  <si>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</si>
  <si>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</si>
  <si>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</si>
  <si>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</si>
  <si>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</si>
  <si>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</si>
  <si>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</si>
  <si>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</si>
  <si>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</si>
  <si>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</si>
  <si>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</si>
  <si>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</si>
  <si>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</si>
  <si>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</si>
  <si>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</si>
  <si>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</si>
  <si>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</si>
  <si>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</si>
  <si>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</si>
  <si>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</si>
  <si>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</si>
  <si>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</si>
  <si>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</si>
  <si>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</si>
  <si>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</si>
  <si>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</si>
  <si>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</si>
  <si>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</si>
  <si>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</si>
  <si>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</si>
  <si>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</si>
  <si>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</si>
  <si>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</si>
  <si>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</si>
  <si>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</si>
  <si>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</si>
  <si>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</si>
  <si>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</si>
  <si>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</si>
  <si>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</si>
  <si>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</si>
  <si>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</si>
  <si>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</si>
  <si>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</si>
  <si>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</si>
  <si>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</si>
  <si>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</si>
  <si>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</si>
  <si>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</si>
  <si>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</si>
  <si>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</si>
  <si>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</si>
  <si>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</si>
  <si>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</si>
  <si>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</si>
  <si>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</si>
  <si>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</si>
  <si>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</si>
  <si>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</si>
  <si>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</si>
  <si>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</si>
  <si>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</si>
  <si>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</si>
  <si>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</si>
  <si>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</si>
  <si>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</si>
  <si>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</si>
  <si>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</si>
  <si>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</si>
  <si>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</si>
  <si>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</si>
  <si>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</si>
  <si>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</si>
  <si>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</si>
  <si>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</si>
  <si>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</si>
  <si>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</si>
  <si>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</si>
  <si>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</si>
  <si>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</si>
  <si>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</si>
  <si>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</si>
  <si>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</si>
  <si>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</si>
  <si>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</si>
  <si>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</si>
  <si>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</si>
  <si>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</si>
  <si>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</si>
  <si>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</si>
  <si>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</si>
  <si>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</si>
  <si>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</si>
  <si>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</si>
  <si>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</si>
  <si>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No</t>
  </si>
  <si>
    <t>American Family Life Assurance Company of Columbus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</si>
</sst>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0" fontId="30" fillId="0" borderId="26" xfId="0" applyNumberFormat="1"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3" sqref="C13"/>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v>60380</v>
      </c>
    </row>
    <row r="8" spans="1:3" ht="15.75" x14ac:dyDescent="0.2">
      <c r="A8" s="31" t="s">
        <v>2</v>
      </c>
      <c r="B8" s="32" t="s">
        <v>88</v>
      </c>
      <c r="C8" s="33" t="s">
        <v>162</v>
      </c>
    </row>
    <row r="9" spans="1:3" ht="15.75" x14ac:dyDescent="0.2">
      <c r="A9" s="31" t="s">
        <v>3</v>
      </c>
      <c r="B9" s="32" t="s">
        <v>89</v>
      </c>
      <c r="C9" s="33"/>
    </row>
    <row r="10" spans="1:3" ht="16.5" thickBot="1" x14ac:dyDescent="0.3">
      <c r="A10" s="35" t="s">
        <v>4</v>
      </c>
      <c r="B10" s="36" t="s">
        <v>86</v>
      </c>
      <c r="C10" s="412"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D30" zoomScaleNormal="100" workbookViewId="0">
      <selection activeCell="N47" sqref="N47"/>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2" width="19.42578125" style="25" hidden="1" customWidth="1"/>
    <col min="13"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7"/>
      <c r="C6" s="364"/>
      <c r="D6" s="386">
        <f>'Cover Page'!C7</f>
        <v>60380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7"/>
      <c r="C8" s="364"/>
      <c r="D8" s="365" t="str">
        <f>'Cover Page'!C8</f>
        <v>American Family Life Assurance Company of Columbus</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7"/>
      <c r="C10" s="364"/>
      <c r="D10" s="366">
        <f>'Cover Page'!C9</f>
        <v>0</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7"/>
      <c r="C12" s="364"/>
      <c r="D12" s="366" t="str">
        <f>'Cover Page'!C6</f>
        <v>2024</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12/31/2024</v>
      </c>
      <c r="F18" s="61">
        <f>DATE(YEAR(E18)+0,MONTH(E18)+3,DAY(E18)+0)</f>
        <v>45747</v>
      </c>
      <c r="G18" s="60" t="str">
        <f>"12/31/"&amp;""&amp;'Cover Page'!C$6</f>
        <v>12/31/2024</v>
      </c>
      <c r="H18" s="62">
        <f>DATE(YEAR(G18)+0,MONTH(G18)+3,DAY(G18)+0)</f>
        <v>45747</v>
      </c>
      <c r="I18" s="60" t="str">
        <f>"12/31/"&amp;""&amp;'Cover Page'!C$6</f>
        <v>12/31/2024</v>
      </c>
      <c r="J18" s="62">
        <f>DATE(YEAR(I18)+0,MONTH(I18)+3,DAY(I18)+0)</f>
        <v>45747</v>
      </c>
      <c r="K18" s="60" t="str">
        <f>"12/31/"&amp;""&amp;'Cover Page'!C$6</f>
        <v>12/31/2024</v>
      </c>
      <c r="L18" s="62">
        <f>DATE(YEAR(K18)+0,MONTH(K18)+3,DAY(K18)+0)</f>
        <v>45747</v>
      </c>
      <c r="M18" s="60" t="str">
        <f>"12/31/"&amp;""&amp;'Cover Page'!C$6</f>
        <v>12/31/2024</v>
      </c>
      <c r="N18" s="62">
        <f>DATE(YEAR(M18)+0,MONTH(M18)+3,DAY(M18)+0)</f>
        <v>45747</v>
      </c>
      <c r="O18" s="60" t="str">
        <f>"12/31/"&amp;""&amp;'Cover Page'!C$6</f>
        <v>12/31/2024</v>
      </c>
      <c r="P18" s="62">
        <f>DATE(YEAR(O18)+0,MONTH(O18)+3,DAY(O18)+0)</f>
        <v>45747</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3"/>
      <c r="E20" s="70"/>
      <c r="F20" s="71"/>
      <c r="G20" s="72"/>
      <c r="H20" s="73"/>
      <c r="I20" s="74"/>
      <c r="J20" s="72"/>
      <c r="K20" s="70"/>
      <c r="L20" s="71"/>
      <c r="M20" s="74"/>
      <c r="N20" s="73"/>
      <c r="O20" s="70"/>
      <c r="P20" s="71"/>
    </row>
    <row r="21" spans="2:16" x14ac:dyDescent="0.2">
      <c r="B21" s="75"/>
      <c r="C21" s="76">
        <v>1.1000000000000001</v>
      </c>
      <c r="D21" s="394"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1513301.5837300064</v>
      </c>
      <c r="N21" s="78">
        <f>'Pt 2 Premium and Claims'!N22+'Pt 2 Premium and Claims'!N23-'Pt 2 Premium and Claims'!N24-'Pt 2 Premium and Claims'!N25</f>
        <v>1513301.5837300064</v>
      </c>
      <c r="O21" s="77">
        <f>'Pt 2 Premium and Claims'!O22+'Pt 2 Premium and Claims'!O23-'Pt 2 Premium and Claims'!O24-'Pt 2 Premium and Claims'!O25</f>
        <v>391207.41984666308</v>
      </c>
      <c r="P21" s="78">
        <f>'Pt 2 Premium and Claims'!P22+'Pt 2 Premium and Claims'!P23-'Pt 2 Premium and Claims'!P24-'Pt 2 Premium and Claims'!P25</f>
        <v>391207.41984666308</v>
      </c>
    </row>
    <row r="22" spans="2:16" s="37" customFormat="1" x14ac:dyDescent="0.2">
      <c r="B22" s="80"/>
      <c r="C22" s="81"/>
      <c r="D22" s="395"/>
      <c r="E22" s="82"/>
      <c r="F22" s="83"/>
      <c r="G22" s="84"/>
      <c r="H22" s="85"/>
      <c r="I22" s="82"/>
      <c r="J22" s="86"/>
      <c r="K22" s="82"/>
      <c r="L22" s="83"/>
      <c r="M22" s="82"/>
      <c r="N22" s="85"/>
      <c r="O22" s="82"/>
      <c r="P22" s="83"/>
    </row>
    <row r="23" spans="2:16" s="37" customFormat="1" x14ac:dyDescent="0.2">
      <c r="B23" s="68" t="s">
        <v>1</v>
      </c>
      <c r="C23" s="69" t="s">
        <v>6</v>
      </c>
      <c r="D23" s="396"/>
      <c r="E23" s="74"/>
      <c r="F23" s="87"/>
      <c r="G23" s="72"/>
      <c r="H23" s="88"/>
      <c r="I23" s="74"/>
      <c r="J23" s="89"/>
      <c r="K23" s="74"/>
      <c r="L23" s="87"/>
      <c r="M23" s="74"/>
      <c r="N23" s="88"/>
      <c r="O23" s="74"/>
      <c r="P23" s="87"/>
    </row>
    <row r="24" spans="2:16" s="37" customFormat="1" x14ac:dyDescent="0.2">
      <c r="B24" s="90"/>
      <c r="C24" s="91">
        <v>2.1</v>
      </c>
      <c r="D24" s="394"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902613.09200799209</v>
      </c>
      <c r="N24" s="78">
        <f>'Pt 2 Premium and Claims'!N51</f>
        <v>1174225.3462907737</v>
      </c>
      <c r="O24" s="77">
        <f>'Pt 2 Premium and Claims'!O51</f>
        <v>411727.49974104104</v>
      </c>
      <c r="P24" s="78">
        <f>'Pt 2 Premium and Claims'!P51</f>
        <v>526776.88819709525</v>
      </c>
    </row>
    <row r="25" spans="2:16" s="37" customFormat="1" x14ac:dyDescent="0.2">
      <c r="B25" s="92"/>
      <c r="C25" s="93"/>
      <c r="D25" s="395"/>
      <c r="E25" s="82"/>
      <c r="F25" s="83"/>
      <c r="G25" s="84"/>
      <c r="H25" s="85"/>
      <c r="I25" s="82"/>
      <c r="J25" s="86"/>
      <c r="K25" s="82"/>
      <c r="L25" s="83"/>
      <c r="M25" s="82"/>
      <c r="N25" s="85"/>
      <c r="O25" s="82"/>
      <c r="P25" s="83"/>
    </row>
    <row r="26" spans="2:16" x14ac:dyDescent="0.2">
      <c r="B26" s="68" t="s">
        <v>2</v>
      </c>
      <c r="C26" s="69" t="s">
        <v>46</v>
      </c>
      <c r="D26" s="393"/>
      <c r="E26" s="74"/>
      <c r="F26" s="87"/>
      <c r="G26" s="72"/>
      <c r="H26" s="88"/>
      <c r="I26" s="74"/>
      <c r="J26" s="89"/>
      <c r="K26" s="74"/>
      <c r="L26" s="87"/>
      <c r="M26" s="74"/>
      <c r="N26" s="88"/>
      <c r="O26" s="74"/>
      <c r="P26" s="87"/>
    </row>
    <row r="27" spans="2:16" s="37" customFormat="1" ht="30" x14ac:dyDescent="0.2">
      <c r="B27" s="90"/>
      <c r="C27" s="94">
        <v>3.1</v>
      </c>
      <c r="D27" s="394" t="s">
        <v>134</v>
      </c>
      <c r="E27" s="74"/>
      <c r="F27" s="87"/>
      <c r="G27" s="72"/>
      <c r="H27" s="88"/>
      <c r="I27" s="74"/>
      <c r="J27" s="89"/>
      <c r="K27" s="74"/>
      <c r="L27" s="87"/>
      <c r="M27" s="74"/>
      <c r="N27" s="88"/>
      <c r="O27" s="74"/>
      <c r="P27" s="87"/>
    </row>
    <row r="28" spans="2:16" s="37" customFormat="1" x14ac:dyDescent="0.2">
      <c r="B28" s="90"/>
      <c r="C28" s="94"/>
      <c r="D28" s="394" t="s">
        <v>58</v>
      </c>
      <c r="E28" s="95"/>
      <c r="F28" s="96"/>
      <c r="G28" s="97"/>
      <c r="H28" s="98"/>
      <c r="I28" s="99"/>
      <c r="J28" s="100"/>
      <c r="K28" s="99"/>
      <c r="L28" s="101"/>
      <c r="M28" s="99"/>
      <c r="N28" s="98"/>
      <c r="O28" s="99"/>
      <c r="P28" s="101"/>
    </row>
    <row r="29" spans="2:16" s="37" customFormat="1" ht="30" x14ac:dyDescent="0.2">
      <c r="B29" s="90"/>
      <c r="C29" s="94"/>
      <c r="D29" s="394" t="s">
        <v>67</v>
      </c>
      <c r="E29" s="99"/>
      <c r="F29" s="101"/>
      <c r="G29" s="97"/>
      <c r="H29" s="98"/>
      <c r="I29" s="99"/>
      <c r="J29" s="100"/>
      <c r="K29" s="99"/>
      <c r="L29" s="101"/>
      <c r="M29" s="99"/>
      <c r="N29" s="98"/>
      <c r="O29" s="99"/>
      <c r="P29" s="101"/>
    </row>
    <row r="30" spans="2:16" ht="45" x14ac:dyDescent="0.2">
      <c r="B30" s="75"/>
      <c r="C30" s="94">
        <v>3.2</v>
      </c>
      <c r="D30" s="394" t="s">
        <v>135</v>
      </c>
      <c r="E30" s="74"/>
      <c r="F30" s="87"/>
      <c r="G30" s="72"/>
      <c r="H30" s="88"/>
      <c r="I30" s="74"/>
      <c r="J30" s="89"/>
      <c r="K30" s="74"/>
      <c r="L30" s="87"/>
      <c r="M30" s="74"/>
      <c r="N30" s="88"/>
      <c r="O30" s="74"/>
      <c r="P30" s="87"/>
    </row>
    <row r="31" spans="2:16" x14ac:dyDescent="0.2">
      <c r="B31" s="75"/>
      <c r="C31" s="94"/>
      <c r="D31" s="392" t="s">
        <v>42</v>
      </c>
      <c r="E31" s="102"/>
      <c r="F31" s="101"/>
      <c r="G31" s="97"/>
      <c r="H31" s="98"/>
      <c r="I31" s="99"/>
      <c r="J31" s="100"/>
      <c r="K31" s="102"/>
      <c r="L31" s="101"/>
      <c r="M31" s="99"/>
      <c r="N31" s="98"/>
      <c r="O31" s="99"/>
      <c r="P31" s="101"/>
    </row>
    <row r="32" spans="2:16" x14ac:dyDescent="0.2">
      <c r="B32" s="75"/>
      <c r="C32" s="94"/>
      <c r="D32" s="392" t="s">
        <v>104</v>
      </c>
      <c r="E32" s="99"/>
      <c r="F32" s="101"/>
      <c r="G32" s="97"/>
      <c r="H32" s="98"/>
      <c r="I32" s="99"/>
      <c r="J32" s="100"/>
      <c r="K32" s="99"/>
      <c r="L32" s="101"/>
      <c r="M32" s="99">
        <v>35562.587217655149</v>
      </c>
      <c r="N32" s="98">
        <v>35562.587217655149</v>
      </c>
      <c r="O32" s="99">
        <v>9193.3743663965815</v>
      </c>
      <c r="P32" s="101">
        <v>9193.3743663965815</v>
      </c>
    </row>
    <row r="33" spans="2:16" x14ac:dyDescent="0.2">
      <c r="B33" s="75"/>
      <c r="C33" s="94"/>
      <c r="D33" s="392" t="s">
        <v>103</v>
      </c>
      <c r="E33" s="99"/>
      <c r="F33" s="101"/>
      <c r="G33" s="97"/>
      <c r="H33" s="98"/>
      <c r="I33" s="99"/>
      <c r="J33" s="100"/>
      <c r="K33" s="99"/>
      <c r="L33" s="101"/>
      <c r="M33" s="99"/>
      <c r="N33" s="98"/>
      <c r="O33" s="99"/>
      <c r="P33" s="101"/>
    </row>
    <row r="34" spans="2:16" x14ac:dyDescent="0.2">
      <c r="B34" s="75"/>
      <c r="C34" s="94">
        <v>3.3</v>
      </c>
      <c r="D34" s="392" t="s">
        <v>21</v>
      </c>
      <c r="E34" s="102"/>
      <c r="F34" s="101"/>
      <c r="G34" s="97"/>
      <c r="H34" s="98"/>
      <c r="I34" s="99"/>
      <c r="J34" s="100"/>
      <c r="K34" s="102"/>
      <c r="L34" s="101"/>
      <c r="M34" s="99"/>
      <c r="N34" s="98"/>
      <c r="O34" s="99"/>
      <c r="P34" s="101"/>
    </row>
    <row r="35" spans="2:16" x14ac:dyDescent="0.2">
      <c r="B35" s="75"/>
      <c r="C35" s="94">
        <v>3.4</v>
      </c>
      <c r="D35" s="392"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35562.587217655149</v>
      </c>
      <c r="N35" s="104">
        <f t="shared" si="0"/>
        <v>35562.587217655149</v>
      </c>
      <c r="O35" s="103">
        <f t="shared" si="0"/>
        <v>9193.3743663965815</v>
      </c>
      <c r="P35" s="104">
        <f t="shared" si="0"/>
        <v>9193.3743663965815</v>
      </c>
    </row>
    <row r="36" spans="2:16" s="37" customFormat="1" x14ac:dyDescent="0.2">
      <c r="B36" s="92"/>
      <c r="C36" s="93"/>
      <c r="D36" s="395"/>
      <c r="E36" s="82"/>
      <c r="F36" s="83"/>
      <c r="G36" s="84"/>
      <c r="H36" s="85"/>
      <c r="I36" s="82"/>
      <c r="J36" s="86"/>
      <c r="K36" s="82"/>
      <c r="L36" s="83"/>
      <c r="M36" s="82"/>
      <c r="N36" s="85"/>
      <c r="O36" s="82"/>
      <c r="P36" s="83"/>
    </row>
    <row r="37" spans="2:16" x14ac:dyDescent="0.2">
      <c r="B37" s="105" t="s">
        <v>3</v>
      </c>
      <c r="C37" s="106" t="s">
        <v>47</v>
      </c>
      <c r="D37" s="397"/>
      <c r="E37" s="74"/>
      <c r="F37" s="87"/>
      <c r="G37" s="72"/>
      <c r="H37" s="88"/>
      <c r="I37" s="74"/>
      <c r="J37" s="89"/>
      <c r="K37" s="74"/>
      <c r="L37" s="87"/>
      <c r="M37" s="74"/>
      <c r="N37" s="88"/>
      <c r="O37" s="74"/>
      <c r="P37" s="87"/>
    </row>
    <row r="38" spans="2:16" x14ac:dyDescent="0.2">
      <c r="B38" s="107"/>
      <c r="C38" s="94">
        <v>4.0999999999999996</v>
      </c>
      <c r="D38" s="392" t="s">
        <v>18</v>
      </c>
      <c r="E38" s="99"/>
      <c r="F38" s="101"/>
      <c r="G38" s="97"/>
      <c r="H38" s="101"/>
      <c r="I38" s="99"/>
      <c r="J38" s="101"/>
      <c r="K38" s="99"/>
      <c r="L38" s="101"/>
      <c r="M38" s="99">
        <v>309789.93660939427</v>
      </c>
      <c r="N38" s="101">
        <v>309789.93660939427</v>
      </c>
      <c r="O38" s="99">
        <v>80084.580032425831</v>
      </c>
      <c r="P38" s="101">
        <v>80084.580032425831</v>
      </c>
    </row>
    <row r="39" spans="2:16" x14ac:dyDescent="0.2">
      <c r="B39" s="107"/>
      <c r="C39" s="94">
        <v>4.2</v>
      </c>
      <c r="D39" s="392" t="s">
        <v>19</v>
      </c>
      <c r="E39" s="99"/>
      <c r="F39" s="101"/>
      <c r="G39" s="97"/>
      <c r="H39" s="101"/>
      <c r="I39" s="99"/>
      <c r="J39" s="101"/>
      <c r="K39" s="99"/>
      <c r="L39" s="101"/>
      <c r="M39" s="99">
        <v>299389.84841085912</v>
      </c>
      <c r="N39" s="101">
        <v>299389.84841085912</v>
      </c>
      <c r="O39" s="99">
        <v>77396.02692835893</v>
      </c>
      <c r="P39" s="101">
        <v>77396.02692835893</v>
      </c>
    </row>
    <row r="40" spans="2:16" x14ac:dyDescent="0.2">
      <c r="B40" s="107"/>
      <c r="C40" s="94">
        <v>4.3</v>
      </c>
      <c r="D40" s="392" t="s">
        <v>22</v>
      </c>
      <c r="E40" s="74"/>
      <c r="F40" s="87"/>
      <c r="G40" s="72"/>
      <c r="H40" s="87"/>
      <c r="I40" s="74"/>
      <c r="J40" s="87"/>
      <c r="K40" s="74"/>
      <c r="L40" s="87"/>
      <c r="M40" s="74"/>
      <c r="N40" s="87"/>
      <c r="O40" s="74"/>
      <c r="P40" s="87"/>
    </row>
    <row r="41" spans="2:16" ht="17.25" customHeight="1" x14ac:dyDescent="0.2">
      <c r="B41" s="107"/>
      <c r="C41" s="94"/>
      <c r="D41" s="394" t="s">
        <v>122</v>
      </c>
      <c r="E41" s="102"/>
      <c r="F41" s="101"/>
      <c r="G41" s="400"/>
      <c r="H41" s="101"/>
      <c r="I41" s="102"/>
      <c r="J41" s="101"/>
      <c r="K41" s="102"/>
      <c r="L41" s="101"/>
      <c r="M41" s="102">
        <v>0</v>
      </c>
      <c r="N41" s="101">
        <v>0</v>
      </c>
      <c r="O41" s="102">
        <v>0</v>
      </c>
      <c r="P41" s="101">
        <v>0</v>
      </c>
    </row>
    <row r="42" spans="2:16" ht="30" x14ac:dyDescent="0.2">
      <c r="B42" s="107"/>
      <c r="C42" s="108"/>
      <c r="D42" s="394" t="s">
        <v>123</v>
      </c>
      <c r="E42" s="102"/>
      <c r="F42" s="101"/>
      <c r="G42" s="400"/>
      <c r="H42" s="101"/>
      <c r="I42" s="102"/>
      <c r="J42" s="101"/>
      <c r="K42" s="102"/>
      <c r="L42" s="101"/>
      <c r="M42" s="102">
        <v>0</v>
      </c>
      <c r="N42" s="101">
        <v>0</v>
      </c>
      <c r="O42" s="102">
        <v>0</v>
      </c>
      <c r="P42" s="101">
        <v>0</v>
      </c>
    </row>
    <row r="43" spans="2:16" x14ac:dyDescent="0.2">
      <c r="B43" s="107"/>
      <c r="C43" s="94">
        <v>4.4000000000000004</v>
      </c>
      <c r="D43" s="392" t="s">
        <v>20</v>
      </c>
      <c r="E43" s="102"/>
      <c r="F43" s="402"/>
      <c r="G43" s="400"/>
      <c r="H43" s="97"/>
      <c r="I43" s="102"/>
      <c r="J43" s="97"/>
      <c r="K43" s="102"/>
      <c r="L43" s="97"/>
      <c r="M43" s="102">
        <v>2418663.4323573951</v>
      </c>
      <c r="N43" s="97">
        <v>2418663.4323573951</v>
      </c>
      <c r="O43" s="102">
        <v>625254.80117307906</v>
      </c>
      <c r="P43" s="402">
        <v>625254.80117307906</v>
      </c>
    </row>
    <row r="44" spans="2:16" x14ac:dyDescent="0.2">
      <c r="B44" s="107"/>
      <c r="C44" s="94">
        <v>4.5</v>
      </c>
      <c r="D44" s="392"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3027843.2173776487</v>
      </c>
      <c r="N44" s="104">
        <f t="shared" si="1"/>
        <v>3027843.2173776487</v>
      </c>
      <c r="O44" s="103">
        <f t="shared" si="1"/>
        <v>782735.40813386382</v>
      </c>
      <c r="P44" s="104">
        <f t="shared" si="1"/>
        <v>782735.40813386382</v>
      </c>
    </row>
    <row r="45" spans="2:16" s="37" customFormat="1" x14ac:dyDescent="0.2">
      <c r="B45" s="109"/>
      <c r="C45" s="110"/>
      <c r="D45" s="398"/>
      <c r="E45" s="74"/>
      <c r="F45" s="87"/>
      <c r="G45" s="72"/>
      <c r="H45" s="88"/>
      <c r="I45" s="74"/>
      <c r="J45" s="89"/>
      <c r="K45" s="74"/>
      <c r="L45" s="87"/>
      <c r="M45" s="74"/>
      <c r="N45" s="88"/>
      <c r="O45" s="74"/>
      <c r="P45" s="87"/>
    </row>
    <row r="46" spans="2:16" x14ac:dyDescent="0.2">
      <c r="B46" s="105" t="s">
        <v>4</v>
      </c>
      <c r="C46" s="111" t="s">
        <v>48</v>
      </c>
      <c r="D46" s="399"/>
      <c r="E46" s="74"/>
      <c r="F46" s="87"/>
      <c r="G46" s="72"/>
      <c r="H46" s="88"/>
      <c r="I46" s="74"/>
      <c r="J46" s="89"/>
      <c r="K46" s="74"/>
      <c r="L46" s="87"/>
      <c r="M46" s="74"/>
      <c r="N46" s="88"/>
      <c r="O46" s="74"/>
      <c r="P46" s="87"/>
    </row>
    <row r="47" spans="2:16" s="37" customFormat="1" x14ac:dyDescent="0.2">
      <c r="B47" s="90"/>
      <c r="C47" s="94">
        <v>5.0999999999999996</v>
      </c>
      <c r="D47" s="392" t="s">
        <v>5</v>
      </c>
      <c r="E47" s="112"/>
      <c r="F47" s="403"/>
      <c r="G47" s="113"/>
      <c r="H47" s="113"/>
      <c r="I47" s="112"/>
      <c r="J47" s="113"/>
      <c r="K47" s="112"/>
      <c r="L47" s="113"/>
      <c r="M47" s="112">
        <v>4853</v>
      </c>
      <c r="N47" s="113">
        <v>4853</v>
      </c>
      <c r="O47" s="112">
        <v>983</v>
      </c>
      <c r="P47" s="388">
        <v>983</v>
      </c>
    </row>
    <row r="48" spans="2:16" s="37" customFormat="1" x14ac:dyDescent="0.2">
      <c r="B48" s="90"/>
      <c r="C48" s="94">
        <v>5.2</v>
      </c>
      <c r="D48" s="392" t="s">
        <v>27</v>
      </c>
      <c r="E48" s="112"/>
      <c r="F48" s="403"/>
      <c r="G48" s="113"/>
      <c r="H48" s="113"/>
      <c r="I48" s="112"/>
      <c r="J48" s="113"/>
      <c r="K48" s="112"/>
      <c r="L48" s="113"/>
      <c r="M48" s="112">
        <v>33819</v>
      </c>
      <c r="N48" s="113">
        <v>33819</v>
      </c>
      <c r="O48" s="112">
        <v>10343</v>
      </c>
      <c r="P48" s="114">
        <v>10343</v>
      </c>
    </row>
    <row r="49" spans="2:16" s="37" customFormat="1" ht="15.75" thickBot="1" x14ac:dyDescent="0.25">
      <c r="B49" s="90"/>
      <c r="C49" s="94">
        <v>5.3</v>
      </c>
      <c r="D49" s="392" t="s">
        <v>23</v>
      </c>
      <c r="E49" s="115">
        <f>E48/12</f>
        <v>0</v>
      </c>
      <c r="F49" s="116">
        <f t="shared" ref="F49:P49" si="2">F48/12</f>
        <v>0</v>
      </c>
      <c r="G49" s="401">
        <f t="shared" si="2"/>
        <v>0</v>
      </c>
      <c r="H49" s="116">
        <f>H48/12</f>
        <v>0</v>
      </c>
      <c r="I49" s="115">
        <f t="shared" si="2"/>
        <v>0</v>
      </c>
      <c r="J49" s="116">
        <f t="shared" si="2"/>
        <v>0</v>
      </c>
      <c r="K49" s="115">
        <f t="shared" si="2"/>
        <v>0</v>
      </c>
      <c r="L49" s="116">
        <f t="shared" si="2"/>
        <v>0</v>
      </c>
      <c r="M49" s="115">
        <f>M48/12</f>
        <v>2818.25</v>
      </c>
      <c r="N49" s="116">
        <f>N48/12</f>
        <v>2818.25</v>
      </c>
      <c r="O49" s="115">
        <f t="shared" si="2"/>
        <v>861.91666666666663</v>
      </c>
      <c r="P49" s="116">
        <f t="shared" si="2"/>
        <v>861.91666666666663</v>
      </c>
    </row>
    <row r="50" spans="2:16" ht="45" customHeight="1" x14ac:dyDescent="0.2">
      <c r="B50" s="117"/>
      <c r="C50" s="118"/>
      <c r="D50" s="119"/>
      <c r="E50" s="317" t="str">
        <f>"Grand Total as of "&amp;""&amp;TEXT(E$18,"MM/DD/YYYY")&amp;" for ALL markets in col. 1-12."</f>
        <v>Grand Total as of 12/31/2024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2" priority="85" stopIfTrue="1" operator="lessThan">
      <formula>0</formula>
    </cfRule>
  </conditionalFormatting>
  <conditionalFormatting sqref="E41:E44">
    <cfRule type="cellIs" dxfId="31" priority="18" stopIfTrue="1" operator="lessThan">
      <formula>0</formula>
    </cfRule>
  </conditionalFormatting>
  <conditionalFormatting sqref="E47:O48">
    <cfRule type="cellIs" dxfId="30" priority="13" stopIfTrue="1" operator="lessThan">
      <formula>0</formula>
    </cfRule>
  </conditionalFormatting>
  <conditionalFormatting sqref="E35:P35">
    <cfRule type="cellIs" dxfId="29" priority="22" stopIfTrue="1" operator="lessThan">
      <formula>0</formula>
    </cfRule>
  </conditionalFormatting>
  <conditionalFormatting sqref="F43:F44">
    <cfRule type="cellIs" dxfId="28" priority="12" stopIfTrue="1" operator="lessThan">
      <formula>0</formula>
    </cfRule>
  </conditionalFormatting>
  <conditionalFormatting sqref="G38:G39 I38:I39 K38:K39 M38:M39 O38:O39">
    <cfRule type="cellIs" dxfId="27" priority="21" stopIfTrue="1" operator="lessThan">
      <formula>0</formula>
    </cfRule>
  </conditionalFormatting>
  <conditionalFormatting sqref="G41:G44">
    <cfRule type="cellIs" dxfId="26" priority="11" stopIfTrue="1" operator="lessThan">
      <formula>0</formula>
    </cfRule>
  </conditionalFormatting>
  <conditionalFormatting sqref="H43:H44">
    <cfRule type="cellIs" dxfId="25" priority="10" stopIfTrue="1" operator="lessThan">
      <formula>0</formula>
    </cfRule>
  </conditionalFormatting>
  <conditionalFormatting sqref="I41:I44">
    <cfRule type="cellIs" dxfId="24" priority="9" stopIfTrue="1" operator="lessThan">
      <formula>0</formula>
    </cfRule>
  </conditionalFormatting>
  <conditionalFormatting sqref="J43:J44">
    <cfRule type="cellIs" dxfId="23" priority="8" stopIfTrue="1" operator="lessThan">
      <formula>0</formula>
    </cfRule>
  </conditionalFormatting>
  <conditionalFormatting sqref="K28:K29 M28:M29 O28:O29 K31:K34 M31:M34 O31:O34">
    <cfRule type="cellIs" dxfId="22" priority="54" stopIfTrue="1" operator="lessThan">
      <formula>0</formula>
    </cfRule>
  </conditionalFormatting>
  <conditionalFormatting sqref="K41:K44">
    <cfRule type="cellIs" dxfId="21" priority="7" stopIfTrue="1" operator="lessThan">
      <formula>0</formula>
    </cfRule>
  </conditionalFormatting>
  <conditionalFormatting sqref="L43:L44">
    <cfRule type="cellIs" dxfId="20" priority="6" stopIfTrue="1" operator="lessThan">
      <formula>0</formula>
    </cfRule>
  </conditionalFormatting>
  <conditionalFormatting sqref="M41:M44">
    <cfRule type="cellIs" dxfId="19" priority="5" stopIfTrue="1" operator="lessThan">
      <formula>0</formula>
    </cfRule>
  </conditionalFormatting>
  <conditionalFormatting sqref="N43:N44">
    <cfRule type="cellIs" dxfId="18" priority="4" stopIfTrue="1" operator="lessThan">
      <formula>0</formula>
    </cfRule>
  </conditionalFormatting>
  <conditionalFormatting sqref="O41:O44">
    <cfRule type="cellIs" dxfId="17" priority="3" stopIfTrue="1" operator="lessThan">
      <formula>0</formula>
    </cfRule>
  </conditionalFormatting>
  <conditionalFormatting sqref="P43:P44">
    <cfRule type="cellIs" dxfId="1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D29" zoomScaleNormal="100" workbookViewId="0">
      <selection activeCell="N22" sqref="N22"/>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2" width="19.42578125" style="11" hidden="1" customWidth="1"/>
    <col min="13"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9"/>
      <c r="C6" s="364"/>
      <c r="D6" s="386">
        <f>'Cover Page'!C7</f>
        <v>60380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89"/>
      <c r="C8" s="364"/>
      <c r="D8" s="365" t="str">
        <f>'Cover Page'!C8</f>
        <v>American Family Life Assurance Company of Columbus</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89"/>
      <c r="C10" s="364"/>
      <c r="D10" s="366">
        <f>'Cover Page'!C9</f>
        <v>0</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89"/>
      <c r="C12" s="364"/>
      <c r="D12" s="366" t="str">
        <f>'Cover Page'!C6</f>
        <v>2024</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12/31/2024</v>
      </c>
      <c r="F19" s="61">
        <f>DATE(YEAR(E19)+0,MONTH(E19)+3,DAY(E19)+0)</f>
        <v>45747</v>
      </c>
      <c r="G19" s="60" t="str">
        <f>"12/31/"&amp;""&amp;'Cover Page'!C$6</f>
        <v>12/31/2024</v>
      </c>
      <c r="H19" s="62">
        <f>DATE(YEAR(G19)+0,MONTH(G19)+3,DAY(G19)+0)</f>
        <v>45747</v>
      </c>
      <c r="I19" s="60" t="str">
        <f>"12/31/"&amp;""&amp;'Cover Page'!C$6</f>
        <v>12/31/2024</v>
      </c>
      <c r="J19" s="62">
        <f>DATE(YEAR(I19)+0,MONTH(I19)+3,DAY(I19)+0)</f>
        <v>45747</v>
      </c>
      <c r="K19" s="60" t="str">
        <f>"12/31/"&amp;""&amp;'Cover Page'!C$6</f>
        <v>12/31/2024</v>
      </c>
      <c r="L19" s="62">
        <f>DATE(YEAR(K19)+0,MONTH(K19)+3,DAY(K19)+0)</f>
        <v>45747</v>
      </c>
      <c r="M19" s="60" t="str">
        <f>"12/31/"&amp;""&amp;'Cover Page'!C$6</f>
        <v>12/31/2024</v>
      </c>
      <c r="N19" s="62">
        <f>DATE(YEAR(M19)+0,MONTH(M19)+3,DAY(M19)+0)</f>
        <v>45747</v>
      </c>
      <c r="O19" s="60" t="str">
        <f>"12/31/"&amp;""&amp;'Cover Page'!C$6</f>
        <v>12/31/2024</v>
      </c>
      <c r="P19" s="62">
        <f>DATE(YEAR(O19)+0,MONTH(O19)+3,DAY(O19)+0)</f>
        <v>45747</v>
      </c>
    </row>
    <row r="20" spans="1:16" s="37" customFormat="1" ht="21" customHeight="1" x14ac:dyDescent="0.2">
      <c r="B20" s="298"/>
      <c r="C20" s="299"/>
      <c r="D20" s="404" t="s">
        <v>149</v>
      </c>
      <c r="E20" s="409">
        <v>1</v>
      </c>
      <c r="F20" s="410">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5"/>
      <c r="E21" s="151"/>
      <c r="F21" s="152"/>
      <c r="G21" s="151"/>
      <c r="H21" s="153"/>
      <c r="I21" s="151"/>
      <c r="J21" s="152"/>
      <c r="K21" s="151"/>
      <c r="L21" s="152"/>
      <c r="M21" s="151"/>
      <c r="N21" s="153"/>
      <c r="O21" s="151"/>
      <c r="P21" s="152"/>
    </row>
    <row r="22" spans="1:16" s="25" customFormat="1" x14ac:dyDescent="0.2">
      <c r="A22" s="37"/>
      <c r="B22" s="75"/>
      <c r="C22" s="76">
        <v>1.1000000000000001</v>
      </c>
      <c r="D22" s="392" t="s">
        <v>15</v>
      </c>
      <c r="E22" s="411"/>
      <c r="F22" s="155"/>
      <c r="G22" s="154"/>
      <c r="H22" s="155"/>
      <c r="I22" s="154"/>
      <c r="J22" s="155"/>
      <c r="K22" s="154"/>
      <c r="L22" s="155"/>
      <c r="M22" s="154">
        <v>1513301.5837300064</v>
      </c>
      <c r="N22" s="155">
        <v>1513301.5837300064</v>
      </c>
      <c r="O22" s="154">
        <v>391207.41984666308</v>
      </c>
      <c r="P22" s="155">
        <v>391207.41984666308</v>
      </c>
    </row>
    <row r="23" spans="1:16" s="25" customFormat="1" x14ac:dyDescent="0.2">
      <c r="A23" s="37"/>
      <c r="B23" s="75"/>
      <c r="C23" s="76">
        <v>1.2</v>
      </c>
      <c r="D23" s="392" t="s">
        <v>16</v>
      </c>
      <c r="E23" s="154"/>
      <c r="F23" s="155"/>
      <c r="G23" s="154"/>
      <c r="H23" s="155"/>
      <c r="I23" s="154"/>
      <c r="J23" s="155"/>
      <c r="K23" s="154"/>
      <c r="L23" s="155"/>
      <c r="M23" s="154">
        <v>0</v>
      </c>
      <c r="N23" s="155"/>
      <c r="O23" s="154"/>
      <c r="P23" s="155"/>
    </row>
    <row r="24" spans="1:16" s="25" customFormat="1" x14ac:dyDescent="0.2">
      <c r="A24" s="37"/>
      <c r="B24" s="75"/>
      <c r="C24" s="76">
        <v>1.3</v>
      </c>
      <c r="D24" s="392" t="s">
        <v>34</v>
      </c>
      <c r="E24" s="154"/>
      <c r="F24" s="155"/>
      <c r="G24" s="154"/>
      <c r="H24" s="155"/>
      <c r="I24" s="154"/>
      <c r="J24" s="155"/>
      <c r="K24" s="154"/>
      <c r="L24" s="155"/>
      <c r="M24" s="154"/>
      <c r="N24" s="155"/>
      <c r="O24" s="154"/>
      <c r="P24" s="155"/>
    </row>
    <row r="25" spans="1:16" s="25" customFormat="1" x14ac:dyDescent="0.2">
      <c r="A25" s="37"/>
      <c r="B25" s="75"/>
      <c r="C25" s="76">
        <v>1.4</v>
      </c>
      <c r="D25" s="392" t="s">
        <v>17</v>
      </c>
      <c r="E25" s="154"/>
      <c r="F25" s="155"/>
      <c r="G25" s="154"/>
      <c r="H25" s="155"/>
      <c r="I25" s="154"/>
      <c r="J25" s="155"/>
      <c r="K25" s="154"/>
      <c r="L25" s="155"/>
      <c r="M25" s="154"/>
      <c r="N25" s="155"/>
      <c r="O25" s="154"/>
      <c r="P25" s="155"/>
    </row>
    <row r="26" spans="1:16" s="25" customFormat="1" x14ac:dyDescent="0.2">
      <c r="A26" s="37"/>
      <c r="B26" s="156"/>
      <c r="C26" s="157"/>
      <c r="D26" s="406"/>
      <c r="E26" s="158"/>
      <c r="F26" s="159"/>
      <c r="G26" s="158"/>
      <c r="H26" s="160"/>
      <c r="I26" s="158"/>
      <c r="J26" s="159"/>
      <c r="K26" s="158"/>
      <c r="L26" s="159"/>
      <c r="M26" s="158"/>
      <c r="N26" s="160"/>
      <c r="O26" s="158"/>
      <c r="P26" s="159"/>
    </row>
    <row r="27" spans="1:16" s="25" customFormat="1" x14ac:dyDescent="0.2">
      <c r="A27" s="37"/>
      <c r="B27" s="75" t="s">
        <v>1</v>
      </c>
      <c r="C27" s="111" t="s">
        <v>65</v>
      </c>
      <c r="D27" s="407"/>
      <c r="E27" s="161"/>
      <c r="F27" s="162"/>
      <c r="G27" s="161"/>
      <c r="H27" s="163"/>
      <c r="I27" s="161"/>
      <c r="J27" s="162"/>
      <c r="K27" s="161"/>
      <c r="L27" s="162"/>
      <c r="M27" s="161"/>
      <c r="N27" s="163"/>
      <c r="O27" s="161"/>
      <c r="P27" s="162"/>
    </row>
    <row r="28" spans="1:16" s="25" customFormat="1" x14ac:dyDescent="0.2">
      <c r="A28" s="37"/>
      <c r="B28" s="75"/>
      <c r="C28" s="76">
        <v>2.1</v>
      </c>
      <c r="D28" s="392" t="s">
        <v>39</v>
      </c>
      <c r="E28" s="161"/>
      <c r="F28" s="162"/>
      <c r="G28" s="161"/>
      <c r="H28" s="163"/>
      <c r="I28" s="161"/>
      <c r="J28" s="162"/>
      <c r="K28" s="161"/>
      <c r="L28" s="162"/>
      <c r="M28" s="161"/>
      <c r="N28" s="163"/>
      <c r="O28" s="161"/>
      <c r="P28" s="162"/>
    </row>
    <row r="29" spans="1:16" s="25" customFormat="1" x14ac:dyDescent="0.2">
      <c r="A29" s="37"/>
      <c r="B29" s="75"/>
      <c r="C29" s="76"/>
      <c r="D29" s="392" t="s">
        <v>55</v>
      </c>
      <c r="E29" s="154"/>
      <c r="F29" s="164"/>
      <c r="G29" s="154"/>
      <c r="H29" s="164"/>
      <c r="I29" s="154"/>
      <c r="J29" s="164"/>
      <c r="K29" s="154"/>
      <c r="L29" s="164"/>
      <c r="M29" s="154">
        <v>1365119.1152067196</v>
      </c>
      <c r="N29" s="164"/>
      <c r="O29" s="154">
        <v>551909.83479328034</v>
      </c>
      <c r="P29" s="164"/>
    </row>
    <row r="30" spans="1:16" s="25" customFormat="1" ht="28.5" customHeight="1" x14ac:dyDescent="0.2">
      <c r="A30" s="37"/>
      <c r="B30" s="75"/>
      <c r="C30" s="76"/>
      <c r="D30" s="394" t="s">
        <v>54</v>
      </c>
      <c r="E30" s="165"/>
      <c r="F30" s="155"/>
      <c r="G30" s="165"/>
      <c r="H30" s="155"/>
      <c r="I30" s="165"/>
      <c r="J30" s="155"/>
      <c r="K30" s="165"/>
      <c r="L30" s="155"/>
      <c r="M30" s="165"/>
      <c r="N30" s="155">
        <v>1040127.7873769746</v>
      </c>
      <c r="O30" s="165"/>
      <c r="P30" s="155">
        <v>504105.30904285889</v>
      </c>
    </row>
    <row r="31" spans="1:16" s="37" customFormat="1" x14ac:dyDescent="0.2">
      <c r="B31" s="90"/>
      <c r="C31" s="76">
        <v>2.2000000000000002</v>
      </c>
      <c r="D31" s="392" t="s">
        <v>35</v>
      </c>
      <c r="E31" s="161"/>
      <c r="F31" s="162"/>
      <c r="G31" s="161"/>
      <c r="H31" s="163"/>
      <c r="I31" s="161"/>
      <c r="J31" s="162"/>
      <c r="K31" s="161"/>
      <c r="L31" s="162"/>
      <c r="M31" s="161"/>
      <c r="N31" s="163"/>
      <c r="O31" s="161"/>
      <c r="P31" s="162"/>
    </row>
    <row r="32" spans="1:16" s="37" customFormat="1" ht="30" x14ac:dyDescent="0.2">
      <c r="B32" s="90"/>
      <c r="C32" s="76"/>
      <c r="D32" s="394" t="s">
        <v>51</v>
      </c>
      <c r="E32" s="154"/>
      <c r="F32" s="164"/>
      <c r="G32" s="154"/>
      <c r="H32" s="166"/>
      <c r="I32" s="154"/>
      <c r="J32" s="164"/>
      <c r="K32" s="154"/>
      <c r="L32" s="164"/>
      <c r="M32" s="154">
        <v>146066.21185224541</v>
      </c>
      <c r="N32" s="166"/>
      <c r="O32" s="154">
        <v>25697.701294937382</v>
      </c>
      <c r="P32" s="164"/>
    </row>
    <row r="33" spans="1:16" s="37" customFormat="1" ht="30" x14ac:dyDescent="0.2">
      <c r="B33" s="90"/>
      <c r="C33" s="76"/>
      <c r="D33" s="394" t="s">
        <v>44</v>
      </c>
      <c r="E33" s="165"/>
      <c r="F33" s="155"/>
      <c r="G33" s="165"/>
      <c r="H33" s="167"/>
      <c r="I33" s="165"/>
      <c r="J33" s="155"/>
      <c r="K33" s="165"/>
      <c r="L33" s="155"/>
      <c r="M33" s="165"/>
      <c r="N33" s="167">
        <v>134097.55891379906</v>
      </c>
      <c r="O33" s="165"/>
      <c r="P33" s="155">
        <v>22671.579154236322</v>
      </c>
    </row>
    <row r="34" spans="1:16" s="25" customFormat="1" x14ac:dyDescent="0.2">
      <c r="A34" s="37"/>
      <c r="B34" s="75"/>
      <c r="C34" s="76">
        <v>2.2999999999999998</v>
      </c>
      <c r="D34" s="392" t="s">
        <v>28</v>
      </c>
      <c r="E34" s="154"/>
      <c r="F34" s="164"/>
      <c r="G34" s="154"/>
      <c r="H34" s="166"/>
      <c r="I34" s="154"/>
      <c r="J34" s="164"/>
      <c r="K34" s="154"/>
      <c r="L34" s="164"/>
      <c r="M34" s="154">
        <v>608572.23505097302</v>
      </c>
      <c r="N34" s="166"/>
      <c r="O34" s="154">
        <v>165880.03634717671</v>
      </c>
      <c r="P34" s="164"/>
    </row>
    <row r="35" spans="1:16" s="37" customFormat="1" x14ac:dyDescent="0.2">
      <c r="B35" s="90"/>
      <c r="C35" s="76">
        <v>2.4</v>
      </c>
      <c r="D35" s="392" t="s">
        <v>36</v>
      </c>
      <c r="E35" s="161"/>
      <c r="F35" s="162"/>
      <c r="G35" s="161"/>
      <c r="H35" s="163"/>
      <c r="I35" s="161"/>
      <c r="J35" s="162"/>
      <c r="K35" s="161"/>
      <c r="L35" s="162"/>
      <c r="M35" s="161"/>
      <c r="N35" s="163"/>
      <c r="O35" s="161"/>
      <c r="P35" s="162"/>
    </row>
    <row r="36" spans="1:16" s="37" customFormat="1" ht="30" x14ac:dyDescent="0.2">
      <c r="B36" s="90"/>
      <c r="C36" s="76"/>
      <c r="D36" s="394" t="s">
        <v>52</v>
      </c>
      <c r="E36" s="154"/>
      <c r="F36" s="164"/>
      <c r="G36" s="154"/>
      <c r="H36" s="166"/>
      <c r="I36" s="154"/>
      <c r="J36" s="164"/>
      <c r="K36" s="154"/>
      <c r="L36" s="164"/>
      <c r="M36" s="154"/>
      <c r="N36" s="166"/>
      <c r="O36" s="154"/>
      <c r="P36" s="164"/>
    </row>
    <row r="37" spans="1:16" s="37" customFormat="1" ht="30" x14ac:dyDescent="0.2">
      <c r="B37" s="90"/>
      <c r="C37" s="76"/>
      <c r="D37" s="394" t="s">
        <v>43</v>
      </c>
      <c r="E37" s="165"/>
      <c r="F37" s="155"/>
      <c r="G37" s="165"/>
      <c r="H37" s="167"/>
      <c r="I37" s="165"/>
      <c r="J37" s="155"/>
      <c r="K37" s="165"/>
      <c r="L37" s="155"/>
      <c r="M37" s="165"/>
      <c r="N37" s="167"/>
      <c r="O37" s="165"/>
      <c r="P37" s="155"/>
    </row>
    <row r="38" spans="1:16" s="25" customFormat="1" x14ac:dyDescent="0.2">
      <c r="A38" s="37"/>
      <c r="B38" s="75"/>
      <c r="C38" s="76">
        <v>2.5</v>
      </c>
      <c r="D38" s="392" t="s">
        <v>29</v>
      </c>
      <c r="E38" s="154"/>
      <c r="F38" s="164"/>
      <c r="G38" s="154"/>
      <c r="H38" s="166"/>
      <c r="I38" s="154"/>
      <c r="J38" s="164"/>
      <c r="K38" s="154"/>
      <c r="L38" s="164"/>
      <c r="M38" s="154"/>
      <c r="N38" s="166"/>
      <c r="O38" s="154"/>
      <c r="P38" s="164"/>
    </row>
    <row r="39" spans="1:16" s="25" customFormat="1" x14ac:dyDescent="0.2">
      <c r="A39" s="37"/>
      <c r="B39" s="75"/>
      <c r="C39" s="76">
        <v>2.6</v>
      </c>
      <c r="D39" s="392" t="s">
        <v>31</v>
      </c>
      <c r="E39" s="161"/>
      <c r="F39" s="162"/>
      <c r="G39" s="161"/>
      <c r="H39" s="163"/>
      <c r="I39" s="161"/>
      <c r="J39" s="162"/>
      <c r="K39" s="161"/>
      <c r="L39" s="162"/>
      <c r="M39" s="161"/>
      <c r="N39" s="163"/>
      <c r="O39" s="161"/>
      <c r="P39" s="162"/>
    </row>
    <row r="40" spans="1:16" s="25" customFormat="1" ht="28.5" customHeight="1" x14ac:dyDescent="0.2">
      <c r="A40" s="37"/>
      <c r="B40" s="75"/>
      <c r="C40" s="76"/>
      <c r="D40" s="394" t="s">
        <v>112</v>
      </c>
      <c r="E40" s="154"/>
      <c r="F40" s="164"/>
      <c r="G40" s="154"/>
      <c r="H40" s="166"/>
      <c r="I40" s="154"/>
      <c r="J40" s="164"/>
      <c r="K40" s="154"/>
      <c r="L40" s="164"/>
      <c r="M40" s="154"/>
      <c r="N40" s="166"/>
      <c r="O40" s="154"/>
      <c r="P40" s="164"/>
    </row>
    <row r="41" spans="1:16" s="25" customFormat="1" ht="27.95" customHeight="1" x14ac:dyDescent="0.2">
      <c r="A41" s="37"/>
      <c r="B41" s="75"/>
      <c r="C41" s="76"/>
      <c r="D41" s="394" t="s">
        <v>113</v>
      </c>
      <c r="E41" s="165"/>
      <c r="F41" s="155"/>
      <c r="G41" s="165"/>
      <c r="H41" s="167"/>
      <c r="I41" s="165"/>
      <c r="J41" s="155"/>
      <c r="K41" s="165"/>
      <c r="L41" s="155"/>
      <c r="M41" s="165"/>
      <c r="N41" s="167"/>
      <c r="O41" s="165"/>
      <c r="P41" s="155"/>
    </row>
    <row r="42" spans="1:16" s="25" customFormat="1" x14ac:dyDescent="0.2">
      <c r="A42" s="37"/>
      <c r="B42" s="75"/>
      <c r="C42" s="76">
        <v>2.7</v>
      </c>
      <c r="D42" s="392" t="s">
        <v>37</v>
      </c>
      <c r="E42" s="161"/>
      <c r="F42" s="162"/>
      <c r="G42" s="161"/>
      <c r="H42" s="163"/>
      <c r="I42" s="161"/>
      <c r="J42" s="162"/>
      <c r="K42" s="161"/>
      <c r="L42" s="162"/>
      <c r="M42" s="161"/>
      <c r="N42" s="163"/>
      <c r="O42" s="161"/>
      <c r="P42" s="162"/>
    </row>
    <row r="43" spans="1:16" s="25" customFormat="1" x14ac:dyDescent="0.2">
      <c r="A43" s="37"/>
      <c r="B43" s="75"/>
      <c r="C43" s="76"/>
      <c r="D43" s="394" t="s">
        <v>114</v>
      </c>
      <c r="E43" s="154"/>
      <c r="F43" s="164"/>
      <c r="G43" s="154"/>
      <c r="H43" s="166"/>
      <c r="I43" s="154"/>
      <c r="J43" s="164"/>
      <c r="K43" s="154"/>
      <c r="L43" s="164"/>
      <c r="M43" s="154"/>
      <c r="N43" s="166"/>
      <c r="O43" s="154"/>
      <c r="P43" s="164"/>
    </row>
    <row r="44" spans="1:16" s="37" customFormat="1" ht="30" x14ac:dyDescent="0.2">
      <c r="B44" s="90"/>
      <c r="C44" s="76"/>
      <c r="D44" s="394" t="s">
        <v>115</v>
      </c>
      <c r="E44" s="165"/>
      <c r="F44" s="155"/>
      <c r="G44" s="165"/>
      <c r="H44" s="167"/>
      <c r="I44" s="165"/>
      <c r="J44" s="155"/>
      <c r="K44" s="165"/>
      <c r="L44" s="155"/>
      <c r="M44" s="165"/>
      <c r="N44" s="167"/>
      <c r="O44" s="165"/>
      <c r="P44" s="155"/>
    </row>
    <row r="45" spans="1:16" s="25" customFormat="1" x14ac:dyDescent="0.2">
      <c r="A45" s="37"/>
      <c r="B45" s="75"/>
      <c r="C45" s="168" t="s">
        <v>116</v>
      </c>
      <c r="D45" s="392" t="s">
        <v>30</v>
      </c>
      <c r="E45" s="154"/>
      <c r="F45" s="169"/>
      <c r="G45" s="154"/>
      <c r="H45" s="170"/>
      <c r="I45" s="154"/>
      <c r="J45" s="169"/>
      <c r="K45" s="154"/>
      <c r="L45" s="169"/>
      <c r="M45" s="154"/>
      <c r="N45" s="170"/>
      <c r="O45" s="154"/>
      <c r="P45" s="169"/>
    </row>
    <row r="46" spans="1:16" s="25" customFormat="1" x14ac:dyDescent="0.2">
      <c r="A46" s="37"/>
      <c r="B46" s="75"/>
      <c r="C46" s="76">
        <v>2.9</v>
      </c>
      <c r="D46" s="392" t="s">
        <v>100</v>
      </c>
      <c r="E46" s="161"/>
      <c r="F46" s="171"/>
      <c r="G46" s="161"/>
      <c r="H46" s="172"/>
      <c r="I46" s="161"/>
      <c r="J46" s="171"/>
      <c r="K46" s="161"/>
      <c r="L46" s="171"/>
      <c r="M46" s="161"/>
      <c r="N46" s="172"/>
      <c r="O46" s="161"/>
      <c r="P46" s="171"/>
    </row>
    <row r="47" spans="1:16" s="25" customFormat="1" x14ac:dyDescent="0.2">
      <c r="A47" s="37"/>
      <c r="B47" s="75"/>
      <c r="C47" s="76"/>
      <c r="D47" s="394" t="s">
        <v>117</v>
      </c>
      <c r="E47" s="154"/>
      <c r="F47" s="173"/>
      <c r="G47" s="154"/>
      <c r="H47" s="174"/>
      <c r="I47" s="154"/>
      <c r="J47" s="173"/>
      <c r="K47" s="154"/>
      <c r="L47" s="173"/>
      <c r="M47" s="154"/>
      <c r="N47" s="174"/>
      <c r="O47" s="154"/>
      <c r="P47" s="173"/>
    </row>
    <row r="48" spans="1:16" s="25" customFormat="1" x14ac:dyDescent="0.2">
      <c r="A48" s="37"/>
      <c r="B48" s="75"/>
      <c r="C48" s="76"/>
      <c r="D48" s="392" t="s">
        <v>118</v>
      </c>
      <c r="E48" s="154"/>
      <c r="F48" s="173"/>
      <c r="G48" s="154"/>
      <c r="H48" s="174"/>
      <c r="I48" s="154"/>
      <c r="J48" s="173"/>
      <c r="K48" s="154"/>
      <c r="L48" s="173"/>
      <c r="M48" s="154"/>
      <c r="N48" s="174"/>
      <c r="O48" s="154"/>
      <c r="P48" s="173"/>
    </row>
    <row r="49" spans="1:16" s="25" customFormat="1" x14ac:dyDescent="0.2">
      <c r="A49" s="37"/>
      <c r="B49" s="75"/>
      <c r="C49" s="76"/>
      <c r="D49" s="392" t="s">
        <v>119</v>
      </c>
      <c r="E49" s="154"/>
      <c r="F49" s="169"/>
      <c r="G49" s="154"/>
      <c r="H49" s="170"/>
      <c r="I49" s="154"/>
      <c r="J49" s="169"/>
      <c r="K49" s="154"/>
      <c r="L49" s="169"/>
      <c r="M49" s="154"/>
      <c r="N49" s="170"/>
      <c r="O49" s="154"/>
      <c r="P49" s="169"/>
    </row>
    <row r="50" spans="1:16" s="37" customFormat="1" x14ac:dyDescent="0.2">
      <c r="B50" s="90"/>
      <c r="C50" s="175" t="s">
        <v>14</v>
      </c>
      <c r="D50" s="392" t="s">
        <v>26</v>
      </c>
      <c r="E50" s="154"/>
      <c r="F50" s="155"/>
      <c r="G50" s="154"/>
      <c r="H50" s="167"/>
      <c r="I50" s="154"/>
      <c r="J50" s="155"/>
      <c r="K50" s="154"/>
      <c r="L50" s="155"/>
      <c r="M50" s="154"/>
      <c r="N50" s="167"/>
      <c r="O50" s="154"/>
      <c r="P50" s="155"/>
    </row>
    <row r="51" spans="1:16" s="37" customFormat="1" x14ac:dyDescent="0.2">
      <c r="A51" s="176"/>
      <c r="B51" s="90"/>
      <c r="C51" s="175" t="s">
        <v>120</v>
      </c>
      <c r="D51" s="394"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902613.09200799209</v>
      </c>
      <c r="N51" s="104">
        <f>N30+N33+N37+N41+N44+N47+N48+N50</f>
        <v>1174225.3462907737</v>
      </c>
      <c r="O51" s="103">
        <f>O29+O32-O34+O36-O38+O40+O43-O45+O47+O48-O49+O50</f>
        <v>411727.49974104104</v>
      </c>
      <c r="P51" s="104">
        <f>P30+P33+P37+P41+P44+P47+P48+P50</f>
        <v>526776.88819709525</v>
      </c>
    </row>
    <row r="52" spans="1:16" s="25" customFormat="1" ht="15.75" thickBot="1" x14ac:dyDescent="0.25">
      <c r="A52" s="37"/>
      <c r="B52" s="156"/>
      <c r="C52" s="124"/>
      <c r="D52" s="408"/>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5" priority="126" stopIfTrue="1" operator="lessThan">
      <formula>0</formula>
    </cfRule>
  </conditionalFormatting>
  <conditionalFormatting sqref="E22:P25">
    <cfRule type="cellIs" dxfId="14" priority="12" stopIfTrue="1" operator="lessThan">
      <formula>0</formula>
    </cfRule>
  </conditionalFormatting>
  <conditionalFormatting sqref="E50:P51">
    <cfRule type="cellIs" dxfId="13" priority="2" stopIfTrue="1" operator="lessThan">
      <formula>0</formula>
    </cfRule>
  </conditionalFormatting>
  <conditionalFormatting sqref="G29 H30">
    <cfRule type="cellIs" dxfId="12" priority="42" stopIfTrue="1" operator="lessThan">
      <formula>0</formula>
    </cfRule>
  </conditionalFormatting>
  <conditionalFormatting sqref="I29 J30">
    <cfRule type="cellIs" dxfId="11" priority="41" stopIfTrue="1" operator="lessThan">
      <formula>0</formula>
    </cfRule>
  </conditionalFormatting>
  <conditionalFormatting sqref="K29 L30">
    <cfRule type="cellIs" dxfId="10" priority="40" stopIfTrue="1" operator="lessThan">
      <formula>0</formula>
    </cfRule>
  </conditionalFormatting>
  <conditionalFormatting sqref="K32 M32 O32 L33 N33 P33 K34 M34 O34 K36 M36 O36 L37 N37 P37 K38 M38 O38 K40 M40 O40 L41 N41 P41 L44 N44 P44 K45 M45 O45 K49 M49 O49">
    <cfRule type="cellIs" dxfId="9" priority="50" stopIfTrue="1" operator="lessThan">
      <formula>0</formula>
    </cfRule>
  </conditionalFormatting>
  <conditionalFormatting sqref="M29">
    <cfRule type="cellIs" dxfId="8" priority="1" stopIfTrue="1" operator="lessThan">
      <formula>0</formula>
    </cfRule>
  </conditionalFormatting>
  <conditionalFormatting sqref="N30">
    <cfRule type="cellIs" dxfId="7" priority="39" stopIfTrue="1" operator="lessThan">
      <formula>0</formula>
    </cfRule>
  </conditionalFormatting>
  <conditionalFormatting sqref="O29 P30">
    <cfRule type="cellIs" dxfId="6" priority="38"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1" zoomScaleNormal="100" workbookViewId="0">
      <selection activeCell="D78" sqref="D78"/>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60380</v>
      </c>
      <c r="D6" s="334" t="s">
        <v>125</v>
      </c>
    </row>
    <row r="7" spans="2:5" s="2" customFormat="1" ht="15.75" customHeight="1" x14ac:dyDescent="0.25">
      <c r="B7" s="42" t="s">
        <v>88</v>
      </c>
    </row>
    <row r="8" spans="2:5" s="2" customFormat="1" ht="15" customHeight="1" x14ac:dyDescent="0.2">
      <c r="B8" s="183" t="str">
        <f>'Cover Page'!C8</f>
        <v>American Family Life Assurance Company of Columbus</v>
      </c>
    </row>
    <row r="9" spans="2:5" s="2" customFormat="1" ht="15.75" customHeight="1" x14ac:dyDescent="0.25">
      <c r="B9" s="52" t="s">
        <v>90</v>
      </c>
    </row>
    <row r="10" spans="2:5" s="2" customFormat="1" ht="15" customHeight="1" x14ac:dyDescent="0.2">
      <c r="B10" s="183">
        <f>'Cover Page'!C9</f>
        <v>0</v>
      </c>
    </row>
    <row r="11" spans="2:5" s="2" customFormat="1" ht="15.75" x14ac:dyDescent="0.25">
      <c r="B11" s="52" t="s">
        <v>85</v>
      </c>
    </row>
    <row r="12" spans="2:5" s="2" customFormat="1" x14ac:dyDescent="0.2">
      <c r="B12" s="183" t="str">
        <f>'Cover Page'!C6</f>
        <v>2024</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51</v>
      </c>
      <c r="C18" s="197"/>
      <c r="D18" s="333"/>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c r="C76" s="202"/>
      <c r="D76" s="333"/>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V15" zoomScaleNormal="100" workbookViewId="0">
      <selection activeCell="AB28" sqref="AB28"/>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hidden="1" customWidth="1"/>
    <col min="19" max="19" width="16.28515625" style="9" hidden="1" customWidth="1"/>
    <col min="20" max="20" width="16.85546875" style="9" hidden="1" customWidth="1"/>
    <col min="21"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7"/>
      <c r="C6" s="364"/>
      <c r="D6" s="182">
        <f>'Cover Page'!C7</f>
        <v>60380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7"/>
      <c r="C8" s="364"/>
      <c r="D8" s="365" t="str">
        <f>'Cover Page'!C8</f>
        <v>American Family Life Assurance Company of Columbus</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7"/>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7"/>
      <c r="C12" s="364"/>
      <c r="D12" s="365" t="str">
        <f>'Cover Page'!C6</f>
        <v>2024</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v>577076.57707314799</v>
      </c>
      <c r="V21" s="247">
        <v>928690.7048877296</v>
      </c>
      <c r="W21" s="166"/>
      <c r="X21" s="164"/>
      <c r="Y21" s="246">
        <v>74527.553564206406</v>
      </c>
      <c r="Z21" s="247">
        <v>144863.11587306584</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362933.87770610565</v>
      </c>
      <c r="V22" s="249">
        <v>1017157.5560875013</v>
      </c>
      <c r="W22" s="250">
        <f>'Pt 1 Summary of Data'!N24</f>
        <v>1174225.3462907737</v>
      </c>
      <c r="X22" s="251">
        <f>SUM(U22:W22)</f>
        <v>2554316.7800843809</v>
      </c>
      <c r="Y22" s="248">
        <v>43892.633048499898</v>
      </c>
      <c r="Z22" s="249">
        <v>177988.88332869241</v>
      </c>
      <c r="AA22" s="250">
        <f>'Pt 1 Summary of Data'!P24</f>
        <v>526776.88819709525</v>
      </c>
      <c r="AB22" s="251">
        <f>SUM(Y22:AA22)</f>
        <v>748658.40457428759</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362933.87770610565</v>
      </c>
      <c r="V23" s="252">
        <f>SUM(V$22:V$22)</f>
        <v>1017157.5560875013</v>
      </c>
      <c r="W23" s="252">
        <f>SUM(W$22:W$22)</f>
        <v>1174225.3462907737</v>
      </c>
      <c r="X23" s="251">
        <f>SUM(U23:W23)</f>
        <v>2554316.7800843809</v>
      </c>
      <c r="Y23" s="413">
        <f>SUM(Y$22:Y$22)</f>
        <v>43892.633048499898</v>
      </c>
      <c r="Z23" s="252">
        <f>SUM(Z$22:Z$22)</f>
        <v>177988.88332869241</v>
      </c>
      <c r="AA23" s="252">
        <f>SUM(AA$22:AA$22)</f>
        <v>526776.88819709525</v>
      </c>
      <c r="AB23" s="251">
        <f>SUM(Y23:AA23)</f>
        <v>748658.40457428759</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829666.96271963988</v>
      </c>
      <c r="V26" s="249">
        <v>1575088.0573241587</v>
      </c>
      <c r="W26" s="259">
        <f>'Pt 1 Summary of Data'!N21</f>
        <v>1513301.5837300064</v>
      </c>
      <c r="X26" s="251">
        <f>SUM(U26:W26)</f>
        <v>3918056.6037738053</v>
      </c>
      <c r="Y26" s="258">
        <v>159457.34001071451</v>
      </c>
      <c r="Z26" s="249">
        <v>229411.62800824482</v>
      </c>
      <c r="AA26" s="259">
        <f>'Pt 1 Summary of Data'!P21</f>
        <v>391207.41984666308</v>
      </c>
      <c r="AB26" s="251">
        <f>SUM(Y26:AA26)</f>
        <v>780076.38786562241</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19497.169999999998</v>
      </c>
      <c r="V27" s="249">
        <v>37014.57</v>
      </c>
      <c r="W27" s="259">
        <f>'Pt 1 Summary of Data'!N35</f>
        <v>35562.587217655149</v>
      </c>
      <c r="X27" s="251">
        <f>SUM(U27:W27)</f>
        <v>92074.32721765514</v>
      </c>
      <c r="Y27" s="258">
        <v>3747.25</v>
      </c>
      <c r="Z27" s="249">
        <v>5391.17</v>
      </c>
      <c r="AA27" s="259">
        <f>'Pt 1 Summary of Data'!P35</f>
        <v>9193.3743663965815</v>
      </c>
      <c r="AB27" s="251">
        <f>SUM(Y27:AA27)</f>
        <v>18331.794366396582</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810169.79271963984</v>
      </c>
      <c r="V28" s="259">
        <f t="shared" si="0"/>
        <v>1538073.4873241587</v>
      </c>
      <c r="W28" s="259">
        <f t="shared" si="0"/>
        <v>1477738.9965123511</v>
      </c>
      <c r="X28" s="104">
        <f>X$26-X$27</f>
        <v>3825982.2765561501</v>
      </c>
      <c r="Y28" s="103">
        <f t="shared" si="0"/>
        <v>155710.09001071451</v>
      </c>
      <c r="Z28" s="259">
        <f t="shared" si="0"/>
        <v>224020.45800824481</v>
      </c>
      <c r="AA28" s="259">
        <f t="shared" si="0"/>
        <v>382014.0454802665</v>
      </c>
      <c r="AB28" s="104">
        <f>AB$26-AB$27</f>
        <v>761744.5934992258</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1133.3676384679982</v>
      </c>
      <c r="V30" s="264">
        <v>2912.2210816756228</v>
      </c>
      <c r="W30" s="268">
        <f>'Pt 1 Summary of Data'!N49</f>
        <v>2818.25</v>
      </c>
      <c r="X30" s="266">
        <f>SUM(U30:W30)</f>
        <v>6863.8387201436208</v>
      </c>
      <c r="Y30" s="267">
        <v>275.38236153200188</v>
      </c>
      <c r="Z30" s="264">
        <v>451.59082163845824</v>
      </c>
      <c r="AA30" s="268">
        <f>'Pt 1 Summary of Data'!P49</f>
        <v>861.91666666666663</v>
      </c>
      <c r="AB30" s="266">
        <f>SUM(Y30:AA30)</f>
        <v>1588.8898498371268</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0.66762378794487698</v>
      </c>
      <c r="Y33" s="277"/>
      <c r="Z33" s="278"/>
      <c r="AA33" s="278"/>
      <c r="AB33" s="414">
        <f>IF(AB30&lt;1000,"Not Required to Calculate",AB23/AB28)</f>
        <v>0.98282076559962939</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9" zoomScaleNormal="100" workbookViewId="0">
      <selection activeCell="B23" sqref="B23"/>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60380</v>
      </c>
    </row>
    <row r="7" spans="2:3" s="2" customFormat="1" ht="15.75" customHeight="1" x14ac:dyDescent="0.25">
      <c r="B7" s="42" t="s">
        <v>88</v>
      </c>
      <c r="C7" s="391" t="s">
        <v>127</v>
      </c>
    </row>
    <row r="8" spans="2:3" s="2" customFormat="1" ht="15.75" customHeight="1" x14ac:dyDescent="0.25">
      <c r="B8" s="283" t="str">
        <f>'Cover Page'!C8</f>
        <v>American Family Life Assurance Company of Columbus</v>
      </c>
      <c r="C8" s="335"/>
    </row>
    <row r="9" spans="2:3" s="2" customFormat="1" ht="15.75" customHeight="1" x14ac:dyDescent="0.25">
      <c r="B9" s="52" t="s">
        <v>90</v>
      </c>
      <c r="C9" s="335"/>
    </row>
    <row r="10" spans="2:3" s="2" customFormat="1" ht="15.75" customHeight="1" x14ac:dyDescent="0.25">
      <c r="B10" s="283">
        <f>'Cover Page'!C9</f>
        <v>0</v>
      </c>
      <c r="C10" s="335"/>
    </row>
    <row r="11" spans="2:3" s="2" customFormat="1" ht="15.75" x14ac:dyDescent="0.25">
      <c r="B11" s="52" t="s">
        <v>85</v>
      </c>
    </row>
    <row r="12" spans="2:3" s="2" customFormat="1" x14ac:dyDescent="0.2">
      <c r="B12" s="183" t="str">
        <f>'Cover Page'!C6</f>
        <v>2024</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415">
        <v>2.35E-2</v>
      </c>
    </row>
    <row r="18" spans="2:3" s="184" customFormat="1" ht="47.25" x14ac:dyDescent="0.2">
      <c r="B18" s="379" t="s">
        <v>156</v>
      </c>
      <c r="C18" s="362"/>
    </row>
    <row r="19" spans="2:3" s="184" customFormat="1" x14ac:dyDescent="0.2">
      <c r="B19" s="356" t="s">
        <v>96</v>
      </c>
      <c r="C19" s="353"/>
    </row>
    <row r="20" spans="2:3" s="184" customFormat="1" x14ac:dyDescent="0.2">
      <c r="B20" s="355" t="s">
        <v>97</v>
      </c>
      <c r="C20" s="385"/>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60380</v>
      </c>
    </row>
    <row r="7" spans="2:4" ht="15.75" customHeight="1" x14ac:dyDescent="0.25">
      <c r="B7" s="42" t="s">
        <v>88</v>
      </c>
      <c r="D7" s="390"/>
    </row>
    <row r="8" spans="2:4" ht="15.75" customHeight="1" x14ac:dyDescent="0.25">
      <c r="B8" s="283" t="str">
        <f>'Cover Page'!C8</f>
        <v>American Family Life Assurance Company of Columbus</v>
      </c>
    </row>
    <row r="9" spans="2:4" ht="15.75" customHeight="1" x14ac:dyDescent="0.25">
      <c r="B9" s="52" t="s">
        <v>90</v>
      </c>
    </row>
    <row r="10" spans="2:4" ht="15.75" customHeight="1" x14ac:dyDescent="0.25">
      <c r="B10" s="283">
        <f>'Cover Page'!C9</f>
        <v>0</v>
      </c>
    </row>
    <row r="11" spans="2:4" ht="15.75" x14ac:dyDescent="0.25">
      <c r="B11" s="52" t="s">
        <v>85</v>
      </c>
    </row>
    <row r="12" spans="2:4" x14ac:dyDescent="0.2">
      <c r="B12" s="183" t="str">
        <f>'Cover Page'!C6</f>
        <v>2024</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2025-07-31T15:34:29Z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