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4131E25F-3D8C-40C7-A24D-A895CB29F52E}" xr6:coauthVersionLast="47" xr6:coauthVersionMax="47" xr10:uidLastSave="{00000000-0000-0000-0000-000000000000}"/>
  <bookViews>
    <workbookView xWindow="28680" yWindow="-15" windowWidth="29040" windowHeight="15840" tabRatio="646" activeTab="2"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Page'!$A$1:$C$27</definedName>
    <definedName name="_xlnm.Print_Area" localSheetId="1">'Pt 1 Summary of Data'!$A$1:$P$59</definedName>
    <definedName name="_xlnm.Print_Area" localSheetId="2">'Pt 2 Premium and Claims'!$A$1:$P$58</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<sst xmlns="http://schemas.openxmlformats.org/spreadsheetml/2006/main" count="321" uniqueCount="183">
  <si>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</si>
  <si>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</si>
  <si>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</si>
  <si>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</si>
  <si>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</si>
  <si>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</si>
  <si>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</si>
  <si>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</si>
  <si>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</si>
  <si>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</si>
  <si>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</si>
  <si>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</si>
  <si>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</si>
  <si>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</si>
  <si>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</si>
  <si>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</si>
  <si>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</si>
  <si>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</si>
  <si>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</si>
  <si>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</si>
  <si>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</si>
  <si>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</si>
  <si>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</si>
  <si>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</si>
  <si>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</si>
  <si>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</si>
  <si>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</si>
  <si>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</si>
  <si>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</si>
  <si>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</si>
  <si>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</si>
  <si>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</si>
  <si>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</si>
  <si>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</si>
  <si>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</si>
  <si>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</si>
  <si>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</si>
  <si>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</si>
  <si>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</si>
  <si>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</si>
  <si>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</si>
  <si>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</si>
  <si>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</si>
  <si>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</si>
  <si>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</si>
  <si>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</si>
  <si>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</si>
  <si>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</si>
  <si>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</si>
  <si>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</si>
  <si>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</si>
  <si>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</si>
  <si>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</si>
  <si>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</si>
  <si>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</si>
  <si>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</si>
  <si>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</si>
  <si>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</si>
  <si>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</si>
  <si>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</si>
  <si>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</si>
  <si>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</si>
  <si>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</si>
  <si>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</si>
  <si>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</si>
  <si>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</si>
  <si>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</si>
  <si>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</si>
  <si>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</si>
  <si>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</si>
  <si>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</si>
  <si>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</si>
  <si>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</si>
  <si>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</si>
  <si>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</si>
  <si>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</si>
  <si>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</si>
  <si>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</si>
  <si>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</si>
  <si>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</si>
  <si>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</si>
  <si>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</si>
  <si>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</si>
  <si>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</si>
  <si>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</si>
  <si>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</si>
  <si>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</si>
  <si>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</si>
  <si>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</si>
  <si>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</si>
  <si>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</si>
  <si>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</si>
  <si>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</si>
  <si>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</si>
  <si>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</si>
  <si>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</si>
  <si>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</si>
  <si>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</si>
  <si>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</si>
  <si>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</si>
  <si>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</si>
  <si>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</si>
  <si>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</si>
  <si>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</si>
  <si>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</si>
  <si>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</si>
  <si>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</si>
  <si>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</si>
  <si>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</si>
  <si>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</si>
  <si>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</si>
  <si>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</si>
  <si>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</si>
  <si>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</si>
  <si>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</si>
  <si>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</si>
  <si>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</si>
  <si>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</si>
  <si>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</si>
  <si>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</si>
  <si>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</si>
  <si>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</si>
  <si>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</si>
  <si>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</si>
  <si>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</si>
  <si>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</si>
  <si>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</si>
  <si>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</si>
  <si>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</si>
  <si>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</si>
  <si>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</si>
  <si>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</si>
  <si>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</si>
  <si>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</si>
  <si>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</si>
  <si>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</si>
  <si>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</si>
  <si>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</si>
  <si>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</si>
  <si>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</si>
  <si>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</si>
  <si>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</si>
  <si>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</si>
  <si>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</si>
  <si>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</si>
  <si>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</si>
  <si>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</si>
  <si>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</si>
  <si>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</si>
  <si>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</si>
  <si>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</si>
  <si>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</si>
  <si>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</si>
  <si>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</si>
  <si>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</si>
  <si>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</si>
  <si>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</si>
  <si>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</si>
  <si>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</si>
  <si>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</si>
  <si>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BCS Insurance Company</t>
  </si>
  <si>
    <t>No</t>
  </si>
  <si>
    <t>2024</t>
  </si>
  <si>
    <t>Large Group Dental</t>
  </si>
  <si>
    <t>Incurred claims are the total claims paid with incurred dates in 2024 as of March 31, 2025.  The reserves are claims incurred in 2024 paid in April-May 2025.</t>
  </si>
  <si>
    <t>Allocated Federal taxes based on underwriting gain/loss.</t>
  </si>
  <si>
    <t>This line represents the premium taxes.</t>
  </si>
  <si>
    <t>This represents the actual amount paid or state insurance, premium, and other taxes during the 2024 reporting year for groups sitused in CA.</t>
  </si>
  <si>
    <t xml:space="preserve">BCS Insurance Company did not pay any community benefit </t>
  </si>
  <si>
    <t>expenditures during 2024.</t>
  </si>
  <si>
    <t>Not applicable to BCS Insurance Company.</t>
  </si>
  <si>
    <t>This represents typical regulatory licenses and fees as billed by</t>
  </si>
  <si>
    <t>and paid to the states.</t>
  </si>
  <si>
    <t xml:space="preserve">This represents the actual amount paid for regulatory authority licenses and fees during the 2024 reporting year for groups sitused in CA. </t>
  </si>
  <si>
    <t>BCS Insurance Company did not pay any direct sales salaries and benefits during 2024.</t>
  </si>
  <si>
    <t>Commissions paid to brokers during 2024.</t>
  </si>
  <si>
    <t>This represents the total paid during the 2024 reporting year related to agents and broker fees and commissions for groups sitused in CA.</t>
  </si>
  <si>
    <t>BCS Insurance Company did not pay any other taxes during 2024.</t>
  </si>
  <si>
    <t>General and administrative expenses including overhead incurred during 2024.</t>
  </si>
  <si>
    <t>This represents the total paid during the 2024 reporting year related to general and administrative expenses including overhead for groups sitused in CA.</t>
  </si>
  <si>
    <t>Peter Lorin Costello</t>
  </si>
  <si>
    <t>Susan Ann Pickar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</si>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</sst>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0" fontId="30" fillId="0" borderId="33" xfId="0" applyFont="1" applyBorder="1" applyProtection="1">
      <protection locked="0"/>
    </xf>
    <xf numFmtId="166" fontId="30" fillId="0" borderId="0" xfId="0" applyNumberFormat="1" applyFont="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3"/>
  <sheetViews>
    <sheetView zoomScaleNormal="100" workbookViewId="0">
      <selection activeCell="F11" sqref="F11"/>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162</v>
      </c>
    </row>
    <row r="7" spans="1:3" ht="15.75" x14ac:dyDescent="0.2">
      <c r="A7" s="17" t="s">
        <v>1</v>
      </c>
      <c r="B7" s="18" t="s">
        <v>153</v>
      </c>
      <c r="C7" s="20"/>
    </row>
    <row r="8" spans="1:3" ht="15.75" x14ac:dyDescent="0.2">
      <c r="A8" s="17" t="s">
        <v>2</v>
      </c>
      <c r="B8" s="18" t="s">
        <v>88</v>
      </c>
      <c r="C8" s="19" t="s">
        <v>160</v>
      </c>
    </row>
    <row r="9" spans="1:3" ht="15.75" x14ac:dyDescent="0.2">
      <c r="A9" s="17" t="s">
        <v>3</v>
      </c>
      <c r="B9" s="18" t="s">
        <v>89</v>
      </c>
      <c r="C9" s="19"/>
    </row>
    <row r="10" spans="1:3" ht="16.5" thickBot="1" x14ac:dyDescent="0.3">
      <c r="A10" s="21" t="s">
        <v>4</v>
      </c>
      <c r="B10" s="22" t="s">
        <v>86</v>
      </c>
      <c r="C10" s="359"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orientation="landscape"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Q60"/>
  <sheetViews>
    <sheetView topLeftCell="A41" zoomScale="80" zoomScaleNormal="80" workbookViewId="0">
      <selection activeCell="A59" sqref="A1:P59"/>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BCS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f>'Cover Page'!C9</f>
        <v>0</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7"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7"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7"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7" x14ac:dyDescent="0.2">
      <c r="B20" s="46" t="s">
        <v>0</v>
      </c>
      <c r="C20" s="47" t="s">
        <v>32</v>
      </c>
      <c r="D20" s="183"/>
      <c r="E20" s="48"/>
      <c r="F20" s="49"/>
      <c r="G20" s="50"/>
      <c r="H20" s="51"/>
      <c r="I20" s="52"/>
      <c r="J20" s="50"/>
      <c r="K20" s="48"/>
      <c r="L20" s="49"/>
      <c r="M20" s="52"/>
      <c r="N20" s="51"/>
      <c r="O20" s="48"/>
      <c r="P20" s="49"/>
    </row>
    <row r="21" spans="2:17"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154155.91</v>
      </c>
      <c r="P21" s="56">
        <f>'Pt 2 Premium and Claims'!P22+'Pt 2 Premium and Claims'!P23-'Pt 2 Premium and Claims'!P24-'Pt 2 Premium and Claims'!P25</f>
        <v>156907</v>
      </c>
    </row>
    <row r="22" spans="2:17" x14ac:dyDescent="0.2">
      <c r="B22" s="58"/>
      <c r="C22" s="59"/>
      <c r="D22" s="186"/>
      <c r="E22" s="60"/>
      <c r="F22" s="61"/>
      <c r="G22" s="62"/>
      <c r="H22" s="63"/>
      <c r="I22" s="60"/>
      <c r="J22" s="64"/>
      <c r="K22" s="60"/>
      <c r="L22" s="61"/>
      <c r="M22" s="60"/>
      <c r="N22" s="63"/>
      <c r="O22" s="60"/>
      <c r="P22" s="61"/>
    </row>
    <row r="23" spans="2:17" x14ac:dyDescent="0.2">
      <c r="B23" s="46" t="s">
        <v>1</v>
      </c>
      <c r="C23" s="47" t="s">
        <v>6</v>
      </c>
      <c r="D23" s="346"/>
      <c r="E23" s="52"/>
      <c r="F23" s="65"/>
      <c r="G23" s="50"/>
      <c r="H23" s="66"/>
      <c r="I23" s="52"/>
      <c r="J23" s="67"/>
      <c r="K23" s="52"/>
      <c r="L23" s="65"/>
      <c r="M23" s="52"/>
      <c r="N23" s="66"/>
      <c r="O23" s="52"/>
      <c r="P23" s="65"/>
    </row>
    <row r="24" spans="2:17"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0</v>
      </c>
      <c r="N24" s="56">
        <f>'Pt 2 Premium and Claims'!N51</f>
        <v>0</v>
      </c>
      <c r="O24" s="55">
        <f>'Pt 2 Premium and Claims'!O51</f>
        <v>9229.57</v>
      </c>
      <c r="P24" s="56">
        <f>'Pt 2 Premium and Claims'!P51</f>
        <v>20466</v>
      </c>
    </row>
    <row r="25" spans="2:17" x14ac:dyDescent="0.2">
      <c r="B25" s="69"/>
      <c r="C25" s="59"/>
      <c r="D25" s="186"/>
      <c r="E25" s="60"/>
      <c r="F25" s="61"/>
      <c r="G25" s="62"/>
      <c r="H25" s="63"/>
      <c r="I25" s="60"/>
      <c r="J25" s="64"/>
      <c r="K25" s="60"/>
      <c r="L25" s="61"/>
      <c r="M25" s="60"/>
      <c r="N25" s="63"/>
      <c r="O25" s="60"/>
      <c r="P25" s="61"/>
    </row>
    <row r="26" spans="2:17" x14ac:dyDescent="0.2">
      <c r="B26" s="46" t="s">
        <v>2</v>
      </c>
      <c r="C26" s="47" t="s">
        <v>46</v>
      </c>
      <c r="D26" s="183"/>
      <c r="E26" s="52"/>
      <c r="F26" s="65"/>
      <c r="G26" s="50"/>
      <c r="H26" s="66"/>
      <c r="I26" s="52"/>
      <c r="J26" s="67"/>
      <c r="K26" s="52"/>
      <c r="L26" s="65"/>
      <c r="M26" s="52"/>
      <c r="N26" s="66"/>
      <c r="O26" s="52"/>
      <c r="P26" s="65"/>
    </row>
    <row r="27" spans="2:17" ht="30" x14ac:dyDescent="0.2">
      <c r="B27" s="53"/>
      <c r="C27" s="54">
        <v>3.1</v>
      </c>
      <c r="D27" s="345" t="s">
        <v>134</v>
      </c>
      <c r="E27" s="52"/>
      <c r="F27" s="65"/>
      <c r="G27" s="50"/>
      <c r="H27" s="66"/>
      <c r="I27" s="52"/>
      <c r="J27" s="67"/>
      <c r="K27" s="52"/>
      <c r="L27" s="65"/>
      <c r="M27" s="52"/>
      <c r="N27" s="66"/>
      <c r="O27" s="52"/>
      <c r="P27" s="65"/>
    </row>
    <row r="28" spans="2:17" x14ac:dyDescent="0.2">
      <c r="B28" s="53"/>
      <c r="C28" s="54"/>
      <c r="D28" s="345" t="s">
        <v>58</v>
      </c>
      <c r="E28" s="70"/>
      <c r="F28" s="71"/>
      <c r="G28" s="72"/>
      <c r="H28" s="73"/>
      <c r="I28" s="74"/>
      <c r="J28" s="75"/>
      <c r="K28" s="74"/>
      <c r="L28" s="76"/>
      <c r="M28" s="74"/>
      <c r="N28" s="73"/>
      <c r="O28" s="74">
        <v>12645</v>
      </c>
      <c r="P28" s="76">
        <v>11286</v>
      </c>
    </row>
    <row r="29" spans="2:17" ht="30" x14ac:dyDescent="0.2">
      <c r="B29" s="53"/>
      <c r="C29" s="54"/>
      <c r="D29" s="345" t="s">
        <v>67</v>
      </c>
      <c r="E29" s="74"/>
      <c r="F29" s="76"/>
      <c r="G29" s="72"/>
      <c r="H29" s="73"/>
      <c r="I29" s="74"/>
      <c r="J29" s="75"/>
      <c r="K29" s="74"/>
      <c r="L29" s="76"/>
      <c r="M29" s="74"/>
      <c r="N29" s="73"/>
      <c r="O29" s="74">
        <v>0</v>
      </c>
      <c r="P29" s="76"/>
      <c r="Q29" s="12" t="s">
        <v>182</v>
      </c>
    </row>
    <row r="30" spans="2:17" ht="45" x14ac:dyDescent="0.2">
      <c r="B30" s="53"/>
      <c r="C30" s="54">
        <v>3.2</v>
      </c>
      <c r="D30" s="345" t="s">
        <v>135</v>
      </c>
      <c r="E30" s="52"/>
      <c r="F30" s="65"/>
      <c r="G30" s="50"/>
      <c r="H30" s="66"/>
      <c r="I30" s="52"/>
      <c r="J30" s="67"/>
      <c r="K30" s="52"/>
      <c r="L30" s="65"/>
      <c r="M30" s="52"/>
      <c r="N30" s="66"/>
      <c r="O30" s="52"/>
      <c r="P30" s="65"/>
    </row>
    <row r="31" spans="2:17" x14ac:dyDescent="0.2">
      <c r="B31" s="53"/>
      <c r="C31" s="54"/>
      <c r="D31" s="344" t="s">
        <v>42</v>
      </c>
      <c r="E31" s="77"/>
      <c r="F31" s="76"/>
      <c r="G31" s="72"/>
      <c r="H31" s="73"/>
      <c r="I31" s="74"/>
      <c r="J31" s="75"/>
      <c r="K31" s="77"/>
      <c r="L31" s="76"/>
      <c r="M31" s="74"/>
      <c r="N31" s="73"/>
      <c r="O31" s="74"/>
      <c r="P31" s="76"/>
    </row>
    <row r="32" spans="2:17" x14ac:dyDescent="0.2">
      <c r="B32" s="53"/>
      <c r="C32" s="54"/>
      <c r="D32" s="344" t="s">
        <v>104</v>
      </c>
      <c r="E32" s="74"/>
      <c r="F32" s="76"/>
      <c r="G32" s="72"/>
      <c r="H32" s="73"/>
      <c r="I32" s="74"/>
      <c r="J32" s="75"/>
      <c r="K32" s="74"/>
      <c r="L32" s="76"/>
      <c r="M32" s="74"/>
      <c r="N32" s="73"/>
      <c r="O32" s="74">
        <v>3676</v>
      </c>
      <c r="P32" s="76">
        <v>3687</v>
      </c>
    </row>
    <row r="33" spans="2:16" x14ac:dyDescent="0.2">
      <c r="B33" s="53"/>
      <c r="C33" s="54"/>
      <c r="D33" s="344" t="s">
        <v>103</v>
      </c>
      <c r="E33" s="74"/>
      <c r="F33" s="76"/>
      <c r="G33" s="72"/>
      <c r="H33" s="73"/>
      <c r="I33" s="74"/>
      <c r="J33" s="75"/>
      <c r="K33" s="74"/>
      <c r="L33" s="76"/>
      <c r="M33" s="74"/>
      <c r="N33" s="73"/>
      <c r="O33" s="74"/>
      <c r="P33" s="76"/>
    </row>
    <row r="34" spans="2:16" x14ac:dyDescent="0.2">
      <c r="B34" s="53"/>
      <c r="C34" s="54">
        <v>3.3</v>
      </c>
      <c r="D34" s="344" t="s">
        <v>21</v>
      </c>
      <c r="E34" s="77"/>
      <c r="F34" s="76"/>
      <c r="G34" s="72"/>
      <c r="H34" s="73"/>
      <c r="I34" s="74"/>
      <c r="J34" s="75"/>
      <c r="K34" s="77"/>
      <c r="L34" s="76"/>
      <c r="M34" s="74"/>
      <c r="N34" s="73"/>
      <c r="O34" s="74">
        <v>391</v>
      </c>
      <c r="P34" s="76">
        <v>391</v>
      </c>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0</v>
      </c>
      <c r="N35" s="79">
        <f t="shared" si="0"/>
        <v>0</v>
      </c>
      <c r="O35" s="78">
        <f t="shared" si="0"/>
        <v>16712</v>
      </c>
      <c r="P35" s="79">
        <f t="shared" si="0"/>
        <v>15364</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c r="L38" s="76"/>
      <c r="M38" s="74"/>
      <c r="N38" s="76"/>
      <c r="O38" s="74"/>
      <c r="P38" s="76"/>
    </row>
    <row r="39" spans="2:16" x14ac:dyDescent="0.2">
      <c r="B39" s="54"/>
      <c r="C39" s="54">
        <v>4.2</v>
      </c>
      <c r="D39" s="344" t="s">
        <v>19</v>
      </c>
      <c r="E39" s="74"/>
      <c r="F39" s="76"/>
      <c r="G39" s="72"/>
      <c r="H39" s="76"/>
      <c r="I39" s="74"/>
      <c r="J39" s="76"/>
      <c r="K39" s="74"/>
      <c r="L39" s="76"/>
      <c r="M39" s="74"/>
      <c r="N39" s="76"/>
      <c r="O39" s="74">
        <v>35980</v>
      </c>
      <c r="P39" s="76">
        <v>36089</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c r="L41" s="76"/>
      <c r="M41" s="77"/>
      <c r="N41" s="76"/>
      <c r="O41" s="77"/>
      <c r="P41" s="76"/>
    </row>
    <row r="42" spans="2:16" ht="30" x14ac:dyDescent="0.2">
      <c r="B42" s="54"/>
      <c r="C42" s="80"/>
      <c r="D42" s="345" t="s">
        <v>123</v>
      </c>
      <c r="E42" s="77"/>
      <c r="F42" s="76"/>
      <c r="G42" s="348"/>
      <c r="H42" s="76"/>
      <c r="I42" s="77"/>
      <c r="J42" s="76"/>
      <c r="K42" s="77"/>
      <c r="L42" s="76"/>
      <c r="M42" s="77"/>
      <c r="N42" s="76"/>
      <c r="O42" s="77"/>
      <c r="P42" s="76"/>
    </row>
    <row r="43" spans="2:16" x14ac:dyDescent="0.2">
      <c r="B43" s="54"/>
      <c r="C43" s="54">
        <v>4.4000000000000004</v>
      </c>
      <c r="D43" s="344" t="s">
        <v>20</v>
      </c>
      <c r="E43" s="77"/>
      <c r="F43" s="350"/>
      <c r="G43" s="348"/>
      <c r="H43" s="72"/>
      <c r="I43" s="77"/>
      <c r="J43" s="72"/>
      <c r="K43" s="77"/>
      <c r="L43" s="72"/>
      <c r="M43" s="77"/>
      <c r="N43" s="72"/>
      <c r="O43" s="77">
        <v>38327</v>
      </c>
      <c r="P43" s="350">
        <v>36873</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0</v>
      </c>
      <c r="N44" s="79">
        <f t="shared" si="1"/>
        <v>0</v>
      </c>
      <c r="O44" s="78">
        <f t="shared" si="1"/>
        <v>74307</v>
      </c>
      <c r="P44" s="79">
        <f t="shared" si="1"/>
        <v>72962</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c r="L47" s="84"/>
      <c r="M47" s="83"/>
      <c r="N47" s="84"/>
      <c r="O47" s="83">
        <v>553</v>
      </c>
      <c r="P47" s="340">
        <v>553</v>
      </c>
    </row>
    <row r="48" spans="2:16" x14ac:dyDescent="0.2">
      <c r="B48" s="53"/>
      <c r="C48" s="54">
        <v>5.2</v>
      </c>
      <c r="D48" s="344" t="s">
        <v>27</v>
      </c>
      <c r="E48" s="83"/>
      <c r="F48" s="351"/>
      <c r="G48" s="84"/>
      <c r="H48" s="84"/>
      <c r="I48" s="83"/>
      <c r="J48" s="84"/>
      <c r="K48" s="83"/>
      <c r="L48" s="84"/>
      <c r="M48" s="83"/>
      <c r="N48" s="84"/>
      <c r="O48" s="83">
        <v>6881</v>
      </c>
      <c r="P48" s="85">
        <v>6881</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0</v>
      </c>
      <c r="N49" s="87">
        <f>N48/12</f>
        <v>0</v>
      </c>
      <c r="O49" s="86">
        <f t="shared" si="2"/>
        <v>573.41666666666663</v>
      </c>
      <c r="P49" s="87">
        <f t="shared" si="2"/>
        <v>573.41666666666663</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44" fitToWidth="2"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Q59"/>
  <sheetViews>
    <sheetView tabSelected="1" zoomScale="80" zoomScaleNormal="80" workbookViewId="0">
      <selection activeCell="J3" sqref="J3"/>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7" width="11" style="6" bestFit="1" customWidth="1"/>
    <col min="18"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BCS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f>'Cover Page'!C9</f>
        <v>0</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7"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7"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7"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7"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7" s="12" customFormat="1" x14ac:dyDescent="0.2">
      <c r="B21" s="46" t="s">
        <v>0</v>
      </c>
      <c r="C21" s="47" t="s">
        <v>64</v>
      </c>
      <c r="D21" s="353"/>
      <c r="E21" s="120"/>
      <c r="F21" s="121"/>
      <c r="G21" s="120"/>
      <c r="H21" s="122"/>
      <c r="I21" s="120"/>
      <c r="J21" s="121"/>
      <c r="K21" s="120"/>
      <c r="L21" s="121"/>
      <c r="M21" s="120"/>
      <c r="N21" s="122"/>
      <c r="O21" s="120"/>
      <c r="P21" s="121"/>
    </row>
    <row r="22" spans="2:17" s="12" customFormat="1" x14ac:dyDescent="0.2">
      <c r="B22" s="53"/>
      <c r="C22" s="54">
        <v>1.1000000000000001</v>
      </c>
      <c r="D22" s="344" t="s">
        <v>15</v>
      </c>
      <c r="E22" s="358"/>
      <c r="F22" s="124"/>
      <c r="G22" s="123"/>
      <c r="H22" s="124"/>
      <c r="I22" s="123"/>
      <c r="J22" s="124"/>
      <c r="K22" s="123"/>
      <c r="L22" s="124"/>
      <c r="M22" s="123"/>
      <c r="N22" s="124"/>
      <c r="O22" s="123">
        <v>156436</v>
      </c>
      <c r="P22" s="124">
        <v>156907</v>
      </c>
    </row>
    <row r="23" spans="2:17" s="12" customFormat="1" x14ac:dyDescent="0.2">
      <c r="B23" s="53"/>
      <c r="C23" s="54">
        <v>1.2</v>
      </c>
      <c r="D23" s="344" t="s">
        <v>16</v>
      </c>
      <c r="E23" s="123"/>
      <c r="F23" s="124"/>
      <c r="G23" s="123"/>
      <c r="H23" s="124"/>
      <c r="I23" s="123"/>
      <c r="J23" s="124"/>
      <c r="K23" s="123"/>
      <c r="L23" s="124"/>
      <c r="M23" s="123"/>
      <c r="N23" s="124"/>
      <c r="O23" s="123">
        <v>0</v>
      </c>
      <c r="P23" s="124"/>
    </row>
    <row r="24" spans="2:17" s="12" customFormat="1" x14ac:dyDescent="0.2">
      <c r="B24" s="53"/>
      <c r="C24" s="54">
        <v>1.3</v>
      </c>
      <c r="D24" s="344" t="s">
        <v>34</v>
      </c>
      <c r="E24" s="123"/>
      <c r="F24" s="124"/>
      <c r="G24" s="123"/>
      <c r="H24" s="124"/>
      <c r="I24" s="123"/>
      <c r="J24" s="124"/>
      <c r="K24" s="123"/>
      <c r="L24" s="124"/>
      <c r="M24" s="123"/>
      <c r="N24" s="124"/>
      <c r="O24" s="123">
        <v>2280.09</v>
      </c>
      <c r="P24" s="124"/>
      <c r="Q24" s="363"/>
    </row>
    <row r="25" spans="2:17" s="12" customFormat="1" x14ac:dyDescent="0.2">
      <c r="B25" s="53"/>
      <c r="C25" s="54">
        <v>1.4</v>
      </c>
      <c r="D25" s="344" t="s">
        <v>17</v>
      </c>
      <c r="E25" s="123"/>
      <c r="F25" s="124"/>
      <c r="G25" s="123"/>
      <c r="H25" s="124"/>
      <c r="I25" s="123"/>
      <c r="J25" s="124"/>
      <c r="K25" s="123"/>
      <c r="L25" s="124"/>
      <c r="M25" s="123"/>
      <c r="N25" s="124"/>
      <c r="O25" s="123"/>
      <c r="P25" s="124"/>
    </row>
    <row r="26" spans="2:17" s="12" customFormat="1" x14ac:dyDescent="0.2">
      <c r="B26" s="125"/>
      <c r="C26" s="126"/>
      <c r="D26" s="354"/>
      <c r="E26" s="127"/>
      <c r="F26" s="128"/>
      <c r="G26" s="127"/>
      <c r="H26" s="129"/>
      <c r="I26" s="127"/>
      <c r="J26" s="128"/>
      <c r="K26" s="127"/>
      <c r="L26" s="128"/>
      <c r="M26" s="127"/>
      <c r="N26" s="129"/>
      <c r="O26" s="127"/>
      <c r="P26" s="128"/>
    </row>
    <row r="27" spans="2:17" s="12" customFormat="1" x14ac:dyDescent="0.2">
      <c r="B27" s="53" t="s">
        <v>1</v>
      </c>
      <c r="C27" s="82" t="s">
        <v>65</v>
      </c>
      <c r="D27" s="344"/>
      <c r="E27" s="130"/>
      <c r="F27" s="131"/>
      <c r="G27" s="130"/>
      <c r="H27" s="132"/>
      <c r="I27" s="130"/>
      <c r="J27" s="131"/>
      <c r="K27" s="130"/>
      <c r="L27" s="131"/>
      <c r="M27" s="130"/>
      <c r="N27" s="132"/>
      <c r="O27" s="130"/>
      <c r="P27" s="131"/>
    </row>
    <row r="28" spans="2:17" s="12" customFormat="1" x14ac:dyDescent="0.2">
      <c r="B28" s="53"/>
      <c r="C28" s="54">
        <v>2.1</v>
      </c>
      <c r="D28" s="344" t="s">
        <v>39</v>
      </c>
      <c r="E28" s="130"/>
      <c r="F28" s="131"/>
      <c r="G28" s="130"/>
      <c r="H28" s="132"/>
      <c r="I28" s="130"/>
      <c r="J28" s="131"/>
      <c r="K28" s="130"/>
      <c r="L28" s="131"/>
      <c r="M28" s="130"/>
      <c r="N28" s="132"/>
      <c r="O28" s="130"/>
      <c r="P28" s="131"/>
    </row>
    <row r="29" spans="2:17" s="12" customFormat="1" x14ac:dyDescent="0.2">
      <c r="B29" s="53"/>
      <c r="C29" s="54"/>
      <c r="D29" s="344" t="s">
        <v>55</v>
      </c>
      <c r="E29" s="123"/>
      <c r="F29" s="133"/>
      <c r="G29" s="123"/>
      <c r="H29" s="133"/>
      <c r="I29" s="123"/>
      <c r="J29" s="133"/>
      <c r="K29" s="123"/>
      <c r="L29" s="133"/>
      <c r="M29" s="123"/>
      <c r="N29" s="133"/>
      <c r="O29" s="123">
        <v>17657.57</v>
      </c>
      <c r="P29" s="133"/>
    </row>
    <row r="30" spans="2:17" s="12" customFormat="1" ht="28.5" customHeight="1" x14ac:dyDescent="0.2">
      <c r="B30" s="53"/>
      <c r="C30" s="54"/>
      <c r="D30" s="345" t="s">
        <v>54</v>
      </c>
      <c r="E30" s="134"/>
      <c r="F30" s="124"/>
      <c r="G30" s="134"/>
      <c r="H30" s="124"/>
      <c r="I30" s="134"/>
      <c r="J30" s="124"/>
      <c r="K30" s="134"/>
      <c r="L30" s="124"/>
      <c r="M30" s="134"/>
      <c r="N30" s="124"/>
      <c r="O30" s="134"/>
      <c r="P30" s="124">
        <v>19098</v>
      </c>
    </row>
    <row r="31" spans="2:17" s="12" customFormat="1" x14ac:dyDescent="0.2">
      <c r="B31" s="53"/>
      <c r="C31" s="54">
        <v>2.2000000000000002</v>
      </c>
      <c r="D31" s="344" t="s">
        <v>35</v>
      </c>
      <c r="E31" s="130"/>
      <c r="F31" s="131"/>
      <c r="G31" s="130"/>
      <c r="H31" s="132"/>
      <c r="I31" s="130"/>
      <c r="J31" s="131"/>
      <c r="K31" s="130"/>
      <c r="L31" s="131"/>
      <c r="M31" s="130"/>
      <c r="N31" s="132"/>
      <c r="O31" s="130"/>
      <c r="P31" s="131"/>
    </row>
    <row r="32" spans="2:17" s="12" customFormat="1" ht="30" x14ac:dyDescent="0.2">
      <c r="B32" s="53"/>
      <c r="C32" s="54"/>
      <c r="D32" s="345" t="s">
        <v>51</v>
      </c>
      <c r="E32" s="123"/>
      <c r="F32" s="133"/>
      <c r="G32" s="123"/>
      <c r="H32" s="135"/>
      <c r="I32" s="123"/>
      <c r="J32" s="133"/>
      <c r="K32" s="123"/>
      <c r="L32" s="133"/>
      <c r="M32" s="123"/>
      <c r="N32" s="135"/>
      <c r="O32" s="123">
        <v>4549</v>
      </c>
      <c r="P32" s="133"/>
    </row>
    <row r="33" spans="2:16" s="12" customFormat="1" ht="30" x14ac:dyDescent="0.2">
      <c r="B33" s="53"/>
      <c r="C33" s="54"/>
      <c r="D33" s="345" t="s">
        <v>44</v>
      </c>
      <c r="E33" s="134"/>
      <c r="F33" s="124"/>
      <c r="G33" s="134"/>
      <c r="H33" s="136"/>
      <c r="I33" s="134"/>
      <c r="J33" s="124"/>
      <c r="K33" s="134"/>
      <c r="L33" s="124"/>
      <c r="M33" s="134"/>
      <c r="N33" s="136"/>
      <c r="O33" s="134"/>
      <c r="P33" s="124">
        <v>1368</v>
      </c>
    </row>
    <row r="34" spans="2:16" s="12" customFormat="1" x14ac:dyDescent="0.2">
      <c r="B34" s="53"/>
      <c r="C34" s="54">
        <v>2.2999999999999998</v>
      </c>
      <c r="D34" s="344" t="s">
        <v>28</v>
      </c>
      <c r="E34" s="123"/>
      <c r="F34" s="133"/>
      <c r="G34" s="123"/>
      <c r="H34" s="135"/>
      <c r="I34" s="123"/>
      <c r="J34" s="133"/>
      <c r="K34" s="123"/>
      <c r="L34" s="133"/>
      <c r="M34" s="123"/>
      <c r="N34" s="135"/>
      <c r="O34" s="123">
        <v>12977</v>
      </c>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v>0</v>
      </c>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0</v>
      </c>
      <c r="N51" s="79">
        <f>N30+N33+N37+N41+N44+N47+N48+N50</f>
        <v>0</v>
      </c>
      <c r="O51" s="78">
        <f>O29+O32-O34+O36-O38+O40+O43-O45+O47+O48-O49+O50</f>
        <v>9229.57</v>
      </c>
      <c r="P51" s="79">
        <f>P30+P33+P37+P41+P44+P47+P48+P50</f>
        <v>20466</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43" fitToWidth="2"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15" zoomScaleNormal="100" workbookViewId="0">
      <selection activeCell="E6" sqref="E6"/>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BCS Insurance Company</v>
      </c>
    </row>
    <row r="9" spans="2:4" ht="15.75" customHeight="1" x14ac:dyDescent="0.25">
      <c r="B9" s="32" t="s">
        <v>90</v>
      </c>
    </row>
    <row r="10" spans="2:4" ht="15" customHeight="1" x14ac:dyDescent="0.2">
      <c r="B10" s="152">
        <f>'Cover Page'!C9</f>
        <v>0</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51.75" customHeight="1" x14ac:dyDescent="0.2">
      <c r="B18" s="156" t="s">
        <v>163</v>
      </c>
      <c r="C18" s="164"/>
      <c r="D18" s="287" t="s">
        <v>164</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t="s">
        <v>165</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48.75" customHeight="1" x14ac:dyDescent="0.2">
      <c r="B33" s="156" t="s">
        <v>166</v>
      </c>
      <c r="C33" s="164"/>
      <c r="D33" s="287" t="s">
        <v>167</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168</v>
      </c>
      <c r="C40" s="164"/>
      <c r="D40" s="287" t="s">
        <v>170</v>
      </c>
    </row>
    <row r="41" spans="2:4" s="11" customFormat="1" ht="35.25" customHeight="1" x14ac:dyDescent="0.2">
      <c r="B41" s="156" t="s">
        <v>169</v>
      </c>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49.5" customHeight="1" x14ac:dyDescent="0.2">
      <c r="B47" s="156" t="s">
        <v>171</v>
      </c>
      <c r="C47" s="164"/>
      <c r="D47" s="287" t="s">
        <v>173</v>
      </c>
    </row>
    <row r="48" spans="2:4" s="11" customFormat="1" ht="35.25" customHeight="1" x14ac:dyDescent="0.2">
      <c r="B48" s="156" t="s">
        <v>172</v>
      </c>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t="s">
        <v>174</v>
      </c>
      <c r="C55" s="169"/>
      <c r="D55" s="287" t="s">
        <v>170</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49.5" customHeight="1" x14ac:dyDescent="0.2">
      <c r="B62" s="156" t="s">
        <v>175</v>
      </c>
      <c r="C62" s="169"/>
      <c r="D62" s="287" t="s">
        <v>176</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t="s">
        <v>177</v>
      </c>
      <c r="C69" s="169"/>
      <c r="D69" s="287" t="s">
        <v>170</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54.75" customHeight="1" x14ac:dyDescent="0.2">
      <c r="B76" s="156" t="s">
        <v>178</v>
      </c>
      <c r="C76" s="169"/>
      <c r="D76" s="287" t="s">
        <v>179</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28"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M16" zoomScale="90" zoomScaleNormal="90" workbookViewId="0">
      <selection activeCell="U40" sqref="U40"/>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customWidth="1"/>
    <col min="6" max="6" width="15.140625" style="5" customWidth="1"/>
    <col min="7" max="8" width="16.28515625" style="5" customWidth="1"/>
    <col min="9" max="9" width="15.5703125" style="5" customWidth="1"/>
    <col min="10" max="10" width="15.7109375" style="5" customWidth="1"/>
    <col min="11" max="12" width="16.28515625" style="5" customWidth="1"/>
    <col min="13" max="13" width="16.85546875" style="5" customWidth="1"/>
    <col min="14" max="14" width="16.85546875" style="6" customWidth="1"/>
    <col min="15" max="16" width="16.85546875" style="5" customWidth="1"/>
    <col min="17" max="18" width="15.5703125" style="5" customWidth="1"/>
    <col min="19" max="19" width="16.28515625" style="5" customWidth="1"/>
    <col min="20" max="21" width="16.85546875" style="5" customWidth="1"/>
    <col min="22" max="22" width="17.28515625" style="5" customWidth="1"/>
    <col min="23" max="24" width="16.85546875" style="5"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BCS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v>39220</v>
      </c>
      <c r="Z21" s="207">
        <v>28746</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c r="V22" s="209"/>
      <c r="W22" s="210">
        <f>'Pt 1 Summary of Data'!N24</f>
        <v>0</v>
      </c>
      <c r="X22" s="211">
        <f>SUM(U22:W22)</f>
        <v>0</v>
      </c>
      <c r="Y22" s="208">
        <v>39489</v>
      </c>
      <c r="Z22" s="209">
        <v>28903</v>
      </c>
      <c r="AA22" s="210">
        <f>'Pt 1 Summary of Data'!P24</f>
        <v>20466</v>
      </c>
      <c r="AB22" s="211">
        <f>SUM(Y22:AA22)</f>
        <v>88858</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0</v>
      </c>
      <c r="V23" s="212">
        <f>SUM(V$22:V$22)</f>
        <v>0</v>
      </c>
      <c r="W23" s="212">
        <f>SUM(W$22:W$22)</f>
        <v>0</v>
      </c>
      <c r="X23" s="211">
        <f>SUM(U23:W23)</f>
        <v>0</v>
      </c>
      <c r="Y23" s="360">
        <f>SUM(Y$22:Y$22)</f>
        <v>39489</v>
      </c>
      <c r="Z23" s="212">
        <f>SUM(Z$22:Z$22)</f>
        <v>28903</v>
      </c>
      <c r="AA23" s="212">
        <f>SUM(AA$22:AA$22)</f>
        <v>20466</v>
      </c>
      <c r="AB23" s="211">
        <f>SUM(Y23:AA23)</f>
        <v>88858</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c r="V26" s="209"/>
      <c r="W26" s="219">
        <f>'Pt 1 Summary of Data'!N21</f>
        <v>0</v>
      </c>
      <c r="X26" s="211">
        <f>SUM(U26:W26)</f>
        <v>0</v>
      </c>
      <c r="Y26" s="218">
        <v>179494</v>
      </c>
      <c r="Z26" s="209">
        <v>151855</v>
      </c>
      <c r="AA26" s="219">
        <f>'Pt 1 Summary of Data'!P21</f>
        <v>156907</v>
      </c>
      <c r="AB26" s="211">
        <f>SUM(Y26:AA26)</f>
        <v>488256</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c r="V27" s="209"/>
      <c r="W27" s="219">
        <f>'Pt 1 Summary of Data'!N35</f>
        <v>0</v>
      </c>
      <c r="X27" s="211">
        <f>SUM(U27:W27)</f>
        <v>0</v>
      </c>
      <c r="Y27" s="218">
        <v>33464</v>
      </c>
      <c r="Z27" s="209">
        <v>14162</v>
      </c>
      <c r="AA27" s="219">
        <f>'Pt 1 Summary of Data'!P35</f>
        <v>15364</v>
      </c>
      <c r="AB27" s="211">
        <f>SUM(Y27:AA27)</f>
        <v>62990</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0</v>
      </c>
      <c r="V28" s="219">
        <f t="shared" si="0"/>
        <v>0</v>
      </c>
      <c r="W28" s="219">
        <f t="shared" si="0"/>
        <v>0</v>
      </c>
      <c r="X28" s="79">
        <f>X$26-X$27</f>
        <v>0</v>
      </c>
      <c r="Y28" s="78">
        <f t="shared" si="0"/>
        <v>146030</v>
      </c>
      <c r="Z28" s="219">
        <f t="shared" si="0"/>
        <v>137693</v>
      </c>
      <c r="AA28" s="219">
        <f t="shared" si="0"/>
        <v>141543</v>
      </c>
      <c r="AB28" s="79">
        <f>AB$26-AB$27</f>
        <v>425266</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c r="V30" s="224"/>
      <c r="W30" s="228">
        <f>'Pt 1 Summary of Data'!N49</f>
        <v>0</v>
      </c>
      <c r="X30" s="226">
        <f>SUM(U30:W30)</f>
        <v>0</v>
      </c>
      <c r="Y30" s="227">
        <v>672</v>
      </c>
      <c r="Z30" s="224">
        <v>559</v>
      </c>
      <c r="AA30" s="228">
        <f>'Pt 1 Summary of Data'!P49</f>
        <v>573.41666666666663</v>
      </c>
      <c r="AB30" s="226">
        <f>SUM(Y30:AA30)</f>
        <v>1804.4166666666665</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t="str">
        <f>IF(X30&lt;1000,"Not Required to Calculate",X23/X28)</f>
        <v>Not Required to Calculate</v>
      </c>
      <c r="Y33" s="237"/>
      <c r="Z33" s="238"/>
      <c r="AA33" s="238"/>
      <c r="AB33" s="361">
        <f>IF(AB30&lt;1000,"Not Required to Calculate",AB23/AB28)</f>
        <v>0.20894687089962519</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41" fitToWidth="2"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25" zoomScaleNormal="100" workbookViewId="0">
      <selection activeCell="N49" sqref="N49"/>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BCS Insurance Company</v>
      </c>
      <c r="C8" s="288"/>
    </row>
    <row r="9" spans="2:3" ht="15.75" customHeight="1" x14ac:dyDescent="0.25">
      <c r="B9" s="32" t="s">
        <v>90</v>
      </c>
      <c r="C9" s="288"/>
    </row>
    <row r="10" spans="2:3" ht="15.75" customHeight="1" x14ac:dyDescent="0.25">
      <c r="B10" s="243">
        <f>'Cover Page'!C9</f>
        <v>0</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6" zoomScaleNormal="100" workbookViewId="0">
      <selection activeCell="F16" sqref="F16"/>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BCS Insurance Company</v>
      </c>
    </row>
    <row r="9" spans="2:4" ht="15.75" customHeight="1" x14ac:dyDescent="0.25">
      <c r="B9" s="32" t="s">
        <v>90</v>
      </c>
    </row>
    <row r="10" spans="2:4" ht="15.75" customHeight="1" x14ac:dyDescent="0.25">
      <c r="B10" s="243">
        <f>'Cover Page'!C9</f>
        <v>0</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c r="B21" s="362"/>
    </row>
    <row r="22" spans="2:2" s="12" customFormat="1" x14ac:dyDescent="0.2">
      <c r="B22" s="12" t="s">
        <v>180</v>
      </c>
    </row>
    <row r="23" spans="2:2" s="12" customFormat="1" x14ac:dyDescent="0.2">
      <c r="B23" s="11" t="s">
        <v>93</v>
      </c>
    </row>
    <row r="24" spans="2:2" s="12" customFormat="1" x14ac:dyDescent="0.2"/>
    <row r="25" spans="2:2" s="12" customFormat="1" x14ac:dyDescent="0.2">
      <c r="B25" s="362"/>
    </row>
    <row r="26" spans="2:2" s="12" customFormat="1" x14ac:dyDescent="0.2">
      <c r="B26" s="12" t="s">
        <v>181</v>
      </c>
    </row>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85"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2025-07-23T14:23:48Z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