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codeName="ThisWorkbook" defaultThemeVersion="124226"/>
  <xr:revisionPtr revIDLastSave="0" documentId="13_ncr:1_{7C6F2195-0E01-41B7-AF20-2EAC24BB8CD7}" xr6:coauthVersionLast="47" xr6:coauthVersionMax="47" xr10:uidLastSave="{00000000-0000-0000-0000-000000000000}"/>
  <bookViews>
    <workbookView xWindow="-120" yWindow="-120" windowWidth="29040" windowHeight="1584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<sst xmlns="http://schemas.openxmlformats.org/spreadsheetml/2006/main" count="320" uniqueCount="182">
  <si>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</si>
  <si>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</si>
  <si>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</si>
  <si>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</si>
  <si>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</si>
  <si>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</si>
  <si>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</si>
  <si>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</si>
  <si>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</si>
  <si>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</si>
  <si>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</si>
  <si>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</si>
  <si>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</si>
  <si>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</si>
  <si>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</si>
  <si>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</si>
  <si>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</si>
  <si>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</si>
  <si>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</si>
  <si>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</si>
  <si>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</si>
  <si>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</si>
  <si>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</si>
  <si>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</si>
  <si>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</si>
  <si>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</si>
  <si>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</si>
  <si>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</si>
  <si>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</si>
  <si>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</si>
  <si>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</si>
  <si>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</si>
  <si>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</si>
  <si>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</si>
  <si>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</si>
  <si>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</si>
  <si>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</si>
  <si>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</si>
  <si>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</si>
  <si>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</si>
  <si>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</si>
  <si>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</si>
  <si>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</si>
  <si>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</si>
  <si>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</si>
  <si>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</si>
  <si>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</si>
  <si>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</si>
  <si>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</si>
  <si>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</si>
  <si>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</si>
  <si>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</si>
  <si>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</si>
  <si>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</si>
  <si>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</si>
  <si>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</si>
  <si>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</si>
  <si>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</si>
  <si>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</si>
  <si>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</si>
  <si>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</si>
  <si>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</si>
  <si>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</si>
  <si>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</si>
  <si>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</si>
  <si>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</si>
  <si>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</si>
  <si>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</si>
  <si>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</si>
  <si>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</si>
  <si>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</si>
  <si>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</si>
  <si>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</si>
  <si>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</si>
  <si>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</si>
  <si>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</si>
  <si>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</si>
  <si>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</si>
  <si>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</si>
  <si>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</si>
  <si>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</si>
  <si>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</si>
  <si>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</si>
  <si>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</si>
  <si>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</si>
  <si>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</si>
  <si>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</si>
  <si>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</si>
  <si>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</si>
  <si>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</si>
  <si>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</si>
  <si>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</si>
  <si>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</si>
  <si>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</si>
  <si>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</si>
  <si>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</si>
  <si>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</si>
  <si>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</si>
  <si>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</si>
  <si>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</si>
  <si>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</si>
  <si>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</si>
  <si>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</si>
  <si>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</si>
  <si>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</si>
  <si>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</si>
  <si>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</si>
  <si>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</si>
  <si>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</si>
  <si>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</si>
  <si>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</si>
  <si>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</si>
  <si>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</si>
  <si>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</si>
  <si>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</si>
  <si>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</si>
  <si>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</si>
  <si>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</si>
  <si>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</si>
  <si>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</si>
  <si>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</si>
  <si>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</si>
  <si>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</si>
  <si>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</si>
  <si>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</si>
  <si>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</si>
  <si>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</si>
  <si>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</si>
  <si>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</si>
  <si>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</si>
  <si>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</si>
  <si>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</si>
  <si>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</si>
  <si>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</si>
  <si>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</si>
  <si>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</si>
  <si>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</si>
  <si>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</si>
  <si>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</si>
  <si>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</si>
  <si>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</si>
  <si>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</si>
  <si>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</si>
  <si>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</si>
  <si>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</si>
  <si>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</si>
  <si>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</si>
  <si>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</si>
  <si>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</si>
  <si>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</si>
  <si>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</si>
  <si>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</si>
  <si>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</si>
  <si>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</si>
  <si>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</si>
  <si>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</si>
  <si>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</si>
  <si>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</si>
  <si>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</si>
  <si>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</si>
  <si>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</si>
  <si>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BCS Insurance Company</t>
  </si>
  <si>
    <t>No</t>
  </si>
  <si>
    <t>Peter Lorin Costello</t>
  </si>
  <si>
    <t>Susan Ann Pickar</t>
  </si>
  <si>
    <t>Large Group Dental</t>
  </si>
  <si>
    <t>Incurred claims are the total claims paid with incurred dates in 2023 as of March 31, 2024.  The reserves are claims incurred in 2023 paid in April-May 2024.</t>
  </si>
  <si>
    <t>Allocated Federal taxes based on underwriting gain/loss.</t>
  </si>
  <si>
    <t>This line represents the premium taxes.</t>
  </si>
  <si>
    <t>This represents the actual amount paid or state insurance, premium, and other taxes during the 2023 reporting year for groups sitused in CA.</t>
  </si>
  <si>
    <t xml:space="preserve">BCS Insurance Company did not pay any community benefit </t>
  </si>
  <si>
    <t>Not applicable to BCS Insurance Company.</t>
  </si>
  <si>
    <t>expenditures during 2023.</t>
  </si>
  <si>
    <t>This represents typical regulatory licenses and fees as billed by</t>
  </si>
  <si>
    <t>and paid to the states.</t>
  </si>
  <si>
    <t xml:space="preserve">This represents the actual amount paid for regulatory authority licenses and fees during the 2023 reporting year for groups sitused in CA. </t>
  </si>
  <si>
    <t>BCS Insurance Company did not pay any direct sales salaries and benefits during 2023.</t>
  </si>
  <si>
    <t>Commissions paid to brokers during 2023.</t>
  </si>
  <si>
    <t>This represents the total paid during the 2023 reporting year related to agents and broker fees and commissions for groups sitused in CA.</t>
  </si>
  <si>
    <t>BCS Insurance Company did not pay any other taxes during 2023.</t>
  </si>
  <si>
    <t>General and administrative expenses including overhead incurred during 2023.</t>
  </si>
  <si>
    <t>This represents the total paid during the 2023 reporting year related to general and administrative expenses including overhead for groups sitused in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</si>
</sst>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30" fillId="0" borderId="33" xfId="0"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J12" sqref="J12"/>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row>
    <row r="8" spans="1:3" ht="15.75" x14ac:dyDescent="0.2">
      <c r="A8" s="17" t="s">
        <v>2</v>
      </c>
      <c r="B8" s="18" t="s">
        <v>88</v>
      </c>
      <c r="C8" s="19" t="s">
        <v>161</v>
      </c>
    </row>
    <row r="9" spans="1:3" ht="15.75" x14ac:dyDescent="0.2">
      <c r="A9" s="17" t="s">
        <v>3</v>
      </c>
      <c r="B9" s="18" t="s">
        <v>89</v>
      </c>
      <c r="C9" s="19"/>
    </row>
    <row r="10" spans="1:3" ht="16.5" thickBot="1" x14ac:dyDescent="0.3">
      <c r="A10" s="21" t="s">
        <v>4</v>
      </c>
      <c r="B10" s="22" t="s">
        <v>86</v>
      </c>
      <c r="C10" s="359" t="s">
        <v>162</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topLeftCell="A27" zoomScaleNormal="100" workbookViewId="0">
      <pane xSplit="10335" topLeftCell="J1" activePane="topRight"/>
      <selection activeCell="M30" sqref="M30"/>
      <selection pane="topRight" activeCell="S33" sqref="S33"/>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BCS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161019</v>
      </c>
      <c r="P21" s="56">
        <f>'Pt 2 Premium and Claims'!P22+'Pt 2 Premium and Claims'!P23-'Pt 2 Premium and Claims'!P24-'Pt 2 Premium and Claims'!P25</f>
        <v>151855.37000000005</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0</v>
      </c>
      <c r="N24" s="56">
        <f>'Pt 2 Premium and Claims'!N51</f>
        <v>0</v>
      </c>
      <c r="O24" s="55">
        <f>'Pt 2 Premium and Claims'!O51</f>
        <v>27238</v>
      </c>
      <c r="P24" s="56">
        <f>'Pt 2 Premium and Claims'!P51</f>
        <v>28746</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c r="L28" s="76"/>
      <c r="M28" s="74"/>
      <c r="N28" s="73"/>
      <c r="O28" s="74"/>
      <c r="P28" s="76"/>
    </row>
    <row r="29" spans="2:16" ht="30" x14ac:dyDescent="0.2">
      <c r="B29" s="53"/>
      <c r="C29" s="54"/>
      <c r="D29" s="345" t="s">
        <v>67</v>
      </c>
      <c r="E29" s="74"/>
      <c r="F29" s="76"/>
      <c r="G29" s="72"/>
      <c r="H29" s="73"/>
      <c r="I29" s="74"/>
      <c r="J29" s="75"/>
      <c r="K29" s="74"/>
      <c r="L29" s="76"/>
      <c r="M29" s="74"/>
      <c r="N29" s="73"/>
      <c r="O29" s="74">
        <v>11491</v>
      </c>
      <c r="P29" s="76">
        <v>10190</v>
      </c>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c r="L31" s="76"/>
      <c r="M31" s="74"/>
      <c r="N31" s="73"/>
      <c r="O31" s="74"/>
      <c r="P31" s="76"/>
    </row>
    <row r="32" spans="2:16" x14ac:dyDescent="0.2">
      <c r="B32" s="53"/>
      <c r="C32" s="54"/>
      <c r="D32" s="344" t="s">
        <v>104</v>
      </c>
      <c r="E32" s="74"/>
      <c r="F32" s="76"/>
      <c r="G32" s="72"/>
      <c r="H32" s="73"/>
      <c r="I32" s="74"/>
      <c r="J32" s="75"/>
      <c r="K32" s="74"/>
      <c r="L32" s="76"/>
      <c r="M32" s="74"/>
      <c r="N32" s="73"/>
      <c r="O32" s="74">
        <v>3784</v>
      </c>
      <c r="P32" s="76">
        <v>3569</v>
      </c>
    </row>
    <row r="33" spans="2:16" x14ac:dyDescent="0.2">
      <c r="B33" s="53"/>
      <c r="C33" s="54"/>
      <c r="D33" s="344" t="s">
        <v>103</v>
      </c>
      <c r="E33" s="74"/>
      <c r="F33" s="76"/>
      <c r="G33" s="72"/>
      <c r="H33" s="73"/>
      <c r="I33" s="74"/>
      <c r="J33" s="75"/>
      <c r="K33" s="74"/>
      <c r="L33" s="76"/>
      <c r="M33" s="74"/>
      <c r="N33" s="73"/>
      <c r="O33" s="74"/>
      <c r="P33" s="76"/>
    </row>
    <row r="34" spans="2:16" x14ac:dyDescent="0.2">
      <c r="B34" s="53"/>
      <c r="C34" s="54">
        <v>3.3</v>
      </c>
      <c r="D34" s="344" t="s">
        <v>21</v>
      </c>
      <c r="E34" s="77"/>
      <c r="F34" s="76"/>
      <c r="G34" s="72"/>
      <c r="H34" s="73"/>
      <c r="I34" s="74"/>
      <c r="J34" s="75"/>
      <c r="K34" s="77"/>
      <c r="L34" s="76"/>
      <c r="M34" s="74"/>
      <c r="N34" s="73"/>
      <c r="O34" s="74">
        <v>403</v>
      </c>
      <c r="P34" s="76">
        <v>403</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0</v>
      </c>
      <c r="N35" s="79">
        <f t="shared" si="0"/>
        <v>0</v>
      </c>
      <c r="O35" s="78">
        <f t="shared" si="0"/>
        <v>15678</v>
      </c>
      <c r="P35" s="79">
        <f t="shared" si="0"/>
        <v>14162</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c r="N38" s="76"/>
      <c r="O38" s="74"/>
      <c r="P38" s="76"/>
    </row>
    <row r="39" spans="2:16" x14ac:dyDescent="0.2">
      <c r="B39" s="54"/>
      <c r="C39" s="54">
        <v>4.2</v>
      </c>
      <c r="D39" s="344" t="s">
        <v>19</v>
      </c>
      <c r="E39" s="74"/>
      <c r="F39" s="76"/>
      <c r="G39" s="72"/>
      <c r="H39" s="76"/>
      <c r="I39" s="74"/>
      <c r="J39" s="76"/>
      <c r="K39" s="74"/>
      <c r="L39" s="76"/>
      <c r="M39" s="74"/>
      <c r="N39" s="76"/>
      <c r="O39" s="74">
        <v>37034</v>
      </c>
      <c r="P39" s="76">
        <v>34927</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c r="L43" s="72"/>
      <c r="M43" s="77"/>
      <c r="N43" s="72"/>
      <c r="O43" s="77">
        <v>37839</v>
      </c>
      <c r="P43" s="350">
        <v>35686</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0</v>
      </c>
      <c r="N44" s="79">
        <f t="shared" si="1"/>
        <v>0</v>
      </c>
      <c r="O44" s="78">
        <f t="shared" si="1"/>
        <v>74873</v>
      </c>
      <c r="P44" s="79">
        <f t="shared" si="1"/>
        <v>70613</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c r="N47" s="84"/>
      <c r="O47" s="83">
        <v>539</v>
      </c>
      <c r="P47" s="340">
        <v>539</v>
      </c>
    </row>
    <row r="48" spans="2:16" x14ac:dyDescent="0.2">
      <c r="B48" s="53"/>
      <c r="C48" s="54">
        <v>5.2</v>
      </c>
      <c r="D48" s="344" t="s">
        <v>27</v>
      </c>
      <c r="E48" s="83"/>
      <c r="F48" s="351"/>
      <c r="G48" s="84"/>
      <c r="H48" s="84"/>
      <c r="I48" s="83"/>
      <c r="J48" s="84"/>
      <c r="K48" s="83"/>
      <c r="L48" s="84"/>
      <c r="M48" s="83"/>
      <c r="N48" s="84"/>
      <c r="O48" s="83">
        <v>6710</v>
      </c>
      <c r="P48" s="85">
        <v>6710</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0</v>
      </c>
      <c r="N49" s="87">
        <f>N48/12</f>
        <v>0</v>
      </c>
      <c r="O49" s="86">
        <f t="shared" si="2"/>
        <v>559.16666666666663</v>
      </c>
      <c r="P49" s="87">
        <f t="shared" si="2"/>
        <v>559.16666666666663</v>
      </c>
    </row>
    <row r="50" spans="2:16" ht="45" customHeight="1" x14ac:dyDescent="0.2">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paperSize="5"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33" zoomScaleNormal="100" workbookViewId="0">
      <pane xSplit="9705" topLeftCell="J1" activePane="topRight"/>
      <selection activeCell="D20" sqref="D20"/>
      <selection pane="topRight" activeCell="P31" sqref="P31"/>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BCS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c r="N22" s="124"/>
      <c r="O22" s="123">
        <v>160499</v>
      </c>
      <c r="P22" s="124">
        <v>151855.37000000005</v>
      </c>
    </row>
    <row r="23" spans="2:16" s="12" customFormat="1" x14ac:dyDescent="0.2">
      <c r="B23" s="53"/>
      <c r="C23" s="54">
        <v>1.2</v>
      </c>
      <c r="D23" s="344" t="s">
        <v>16</v>
      </c>
      <c r="E23" s="123"/>
      <c r="F23" s="124"/>
      <c r="G23" s="123"/>
      <c r="H23" s="124"/>
      <c r="I23" s="123"/>
      <c r="J23" s="124"/>
      <c r="K23" s="123"/>
      <c r="L23" s="124"/>
      <c r="M23" s="123"/>
      <c r="N23" s="124"/>
      <c r="O23" s="123">
        <v>520</v>
      </c>
      <c r="P23" s="124"/>
    </row>
    <row r="24" spans="2:16" s="12" customFormat="1" x14ac:dyDescent="0.2">
      <c r="B24" s="53"/>
      <c r="C24" s="54">
        <v>1.3</v>
      </c>
      <c r="D24" s="344" t="s">
        <v>34</v>
      </c>
      <c r="E24" s="123"/>
      <c r="F24" s="124"/>
      <c r="G24" s="123"/>
      <c r="H24" s="124"/>
      <c r="I24" s="123"/>
      <c r="J24" s="124"/>
      <c r="K24" s="123"/>
      <c r="L24" s="124"/>
      <c r="M24" s="123"/>
      <c r="N24" s="124"/>
      <c r="O24" s="123">
        <v>0</v>
      </c>
      <c r="P24" s="124"/>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c r="N29" s="133"/>
      <c r="O29" s="123">
        <v>29961</v>
      </c>
      <c r="P29" s="133"/>
    </row>
    <row r="30" spans="2:16" s="12" customFormat="1" ht="28.5" customHeight="1" x14ac:dyDescent="0.2">
      <c r="B30" s="53"/>
      <c r="C30" s="54"/>
      <c r="D30" s="345" t="s">
        <v>54</v>
      </c>
      <c r="E30" s="134"/>
      <c r="F30" s="124"/>
      <c r="G30" s="134"/>
      <c r="H30" s="124"/>
      <c r="I30" s="134"/>
      <c r="J30" s="124"/>
      <c r="K30" s="134"/>
      <c r="L30" s="124"/>
      <c r="M30" s="134"/>
      <c r="N30" s="124"/>
      <c r="O30" s="134"/>
      <c r="P30" s="124">
        <v>28206</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c r="N32" s="135"/>
      <c r="O32" s="123">
        <v>12977</v>
      </c>
      <c r="P32" s="133"/>
    </row>
    <row r="33" spans="2:16" s="12" customFormat="1" ht="30" x14ac:dyDescent="0.2">
      <c r="B33" s="53"/>
      <c r="C33" s="54"/>
      <c r="D33" s="345" t="s">
        <v>44</v>
      </c>
      <c r="E33" s="134"/>
      <c r="F33" s="124"/>
      <c r="G33" s="134"/>
      <c r="H33" s="136"/>
      <c r="I33" s="134"/>
      <c r="J33" s="124"/>
      <c r="K33" s="134"/>
      <c r="L33" s="124"/>
      <c r="M33" s="134"/>
      <c r="N33" s="136"/>
      <c r="O33" s="134"/>
      <c r="P33" s="124">
        <v>540</v>
      </c>
    </row>
    <row r="34" spans="2:16" s="12" customFormat="1" x14ac:dyDescent="0.2">
      <c r="B34" s="53"/>
      <c r="C34" s="54">
        <v>2.2999999999999998</v>
      </c>
      <c r="D34" s="344" t="s">
        <v>28</v>
      </c>
      <c r="E34" s="123"/>
      <c r="F34" s="133"/>
      <c r="G34" s="123"/>
      <c r="H34" s="135"/>
      <c r="I34" s="123"/>
      <c r="J34" s="133"/>
      <c r="K34" s="123"/>
      <c r="L34" s="133"/>
      <c r="M34" s="123"/>
      <c r="N34" s="135"/>
      <c r="O34" s="123">
        <v>15700</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0</v>
      </c>
      <c r="N51" s="79">
        <f>N30+N33+N37+N41+N44+N47+N48+N50</f>
        <v>0</v>
      </c>
      <c r="O51" s="78">
        <f>O29+O32-O34+O36-O38+O40+O43-O45+O47+O48-O49+O50</f>
        <v>27238</v>
      </c>
      <c r="P51" s="79">
        <f>P30+P33+P37+P41+P44+P47+P48+P50</f>
        <v>28746</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71" zoomScaleNormal="100" workbookViewId="0">
      <selection activeCell="L56" sqref="L56"/>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BCS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2023</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69" customHeight="1" x14ac:dyDescent="0.2">
      <c r="B18" s="156" t="s">
        <v>165</v>
      </c>
      <c r="C18" s="164"/>
      <c r="D18" s="287" t="s">
        <v>166</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287" t="s">
        <v>167</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59.25" customHeight="1" x14ac:dyDescent="0.2">
      <c r="B33" s="156" t="s">
        <v>168</v>
      </c>
      <c r="C33" s="164"/>
      <c r="D33" s="287" t="s">
        <v>169</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t="s">
        <v>170</v>
      </c>
      <c r="C40" s="164"/>
      <c r="D40" s="287" t="s">
        <v>171</v>
      </c>
    </row>
    <row r="41" spans="2:4" s="11" customFormat="1" ht="35.25" customHeight="1" x14ac:dyDescent="0.2">
      <c r="B41" s="156" t="s">
        <v>172</v>
      </c>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60.75" customHeight="1" x14ac:dyDescent="0.2">
      <c r="B47" s="156" t="s">
        <v>173</v>
      </c>
      <c r="C47" s="164"/>
      <c r="D47" s="287" t="s">
        <v>175</v>
      </c>
    </row>
    <row r="48" spans="2:4" s="11" customFormat="1" ht="35.25" customHeight="1" x14ac:dyDescent="0.2">
      <c r="B48" s="156" t="s">
        <v>174</v>
      </c>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t="s">
        <v>176</v>
      </c>
      <c r="C55" s="169"/>
      <c r="D55" s="287" t="s">
        <v>171</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66" customHeight="1" x14ac:dyDescent="0.2">
      <c r="B62" s="156" t="s">
        <v>177</v>
      </c>
      <c r="C62" s="169"/>
      <c r="D62" s="287" t="s">
        <v>178</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t="s">
        <v>179</v>
      </c>
      <c r="C69" s="169"/>
      <c r="D69" s="287" t="s">
        <v>171</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72" customHeight="1" x14ac:dyDescent="0.2">
      <c r="B76" s="156" t="s">
        <v>180</v>
      </c>
      <c r="C76" s="169"/>
      <c r="D76" s="287" t="s">
        <v>181</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M12" zoomScaleNormal="100" workbookViewId="0">
      <selection activeCell="X37" sqref="X37"/>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BCS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v>65911</v>
      </c>
      <c r="Z21" s="207">
        <v>39220</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c r="V22" s="209"/>
      <c r="W22" s="210">
        <f>'Pt 1 Summary of Data'!N24</f>
        <v>0</v>
      </c>
      <c r="X22" s="211">
        <f>SUM(U22:W22)</f>
        <v>0</v>
      </c>
      <c r="Y22" s="208">
        <v>67129.959999999992</v>
      </c>
      <c r="Z22" s="209">
        <v>39488.620000000003</v>
      </c>
      <c r="AA22" s="210">
        <f>'Pt 1 Summary of Data'!P24</f>
        <v>28746</v>
      </c>
      <c r="AB22" s="211">
        <f>SUM(Y22:AA22)</f>
        <v>135364.57999999999</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0</v>
      </c>
      <c r="V23" s="212">
        <f>SUM(V$22:V$22)</f>
        <v>0</v>
      </c>
      <c r="W23" s="212">
        <f>SUM(W$22:W$22)</f>
        <v>0</v>
      </c>
      <c r="X23" s="211">
        <f>SUM(U23:W23)</f>
        <v>0</v>
      </c>
      <c r="Y23" s="360">
        <f>SUM(Y$22:Y$22)</f>
        <v>67129.959999999992</v>
      </c>
      <c r="Z23" s="212">
        <f>SUM(Z$22:Z$22)</f>
        <v>39488.620000000003</v>
      </c>
      <c r="AA23" s="212">
        <f>SUM(AA$22:AA$22)</f>
        <v>28746</v>
      </c>
      <c r="AB23" s="211">
        <f>SUM(Y23:AA23)</f>
        <v>135364.57999999999</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c r="V26" s="209"/>
      <c r="W26" s="219">
        <f>'Pt 1 Summary of Data'!N21</f>
        <v>0</v>
      </c>
      <c r="X26" s="211">
        <f>SUM(U26:W26)</f>
        <v>0</v>
      </c>
      <c r="Y26" s="218">
        <v>194148</v>
      </c>
      <c r="Z26" s="209">
        <v>179494</v>
      </c>
      <c r="AA26" s="219">
        <f>'Pt 1 Summary of Data'!P21</f>
        <v>151855.37000000005</v>
      </c>
      <c r="AB26" s="211">
        <f>SUM(Y26:AA26)</f>
        <v>525497.37000000011</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c r="V27" s="209"/>
      <c r="W27" s="219">
        <f>'Pt 1 Summary of Data'!N35</f>
        <v>0</v>
      </c>
      <c r="X27" s="211">
        <f>SUM(U27:W27)</f>
        <v>0</v>
      </c>
      <c r="Y27" s="218">
        <v>41129</v>
      </c>
      <c r="Z27" s="209">
        <v>33464</v>
      </c>
      <c r="AA27" s="219">
        <f>'Pt 1 Summary of Data'!P35</f>
        <v>14162</v>
      </c>
      <c r="AB27" s="211">
        <f>SUM(Y27:AA27)</f>
        <v>88755</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0</v>
      </c>
      <c r="V28" s="219">
        <f t="shared" si="0"/>
        <v>0</v>
      </c>
      <c r="W28" s="219">
        <f t="shared" si="0"/>
        <v>0</v>
      </c>
      <c r="X28" s="79">
        <f>X$26-X$27</f>
        <v>0</v>
      </c>
      <c r="Y28" s="78">
        <f t="shared" si="0"/>
        <v>153019</v>
      </c>
      <c r="Z28" s="219">
        <f t="shared" si="0"/>
        <v>146030</v>
      </c>
      <c r="AA28" s="219">
        <f t="shared" si="0"/>
        <v>137693.37000000005</v>
      </c>
      <c r="AB28" s="79">
        <f>AB$26-AB$27</f>
        <v>436742.37000000011</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c r="V30" s="224"/>
      <c r="W30" s="228">
        <f>'Pt 1 Summary of Data'!N49</f>
        <v>0</v>
      </c>
      <c r="X30" s="226">
        <f>SUM(U30:W30)</f>
        <v>0</v>
      </c>
      <c r="Y30" s="227">
        <v>735</v>
      </c>
      <c r="Z30" s="224">
        <v>672</v>
      </c>
      <c r="AA30" s="228">
        <f>'Pt 1 Summary of Data'!P49</f>
        <v>559.16666666666663</v>
      </c>
      <c r="AB30" s="226">
        <f>SUM(Y30:AA30)</f>
        <v>1966.1666666666665</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t="str">
        <f>IF(X30&lt;1000,"Not Required to Calculate",X23/X28)</f>
        <v>Not Required to Calculate</v>
      </c>
      <c r="Y33" s="237"/>
      <c r="Z33" s="238"/>
      <c r="AA33" s="238"/>
      <c r="AB33" s="361">
        <f>IF(AB30&lt;1000,"Not Required to Calculate",AB23/AB28)</f>
        <v>0.30994148793028703</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paperSize="5" scale="57"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3" zoomScaleNormal="100" workbookViewId="0">
      <selection activeCell="G21" sqref="G21"/>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BCS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I18" sqref="I18"/>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BCS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2023</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c r="B21" s="362"/>
    </row>
    <row r="22" spans="2:2" s="12" customFormat="1" x14ac:dyDescent="0.2">
      <c r="B22" s="12" t="s">
        <v>163</v>
      </c>
    </row>
    <row r="23" spans="2:2" s="12" customFormat="1" x14ac:dyDescent="0.2">
      <c r="B23" s="11" t="s">
        <v>93</v>
      </c>
    </row>
    <row r="24" spans="2:2" s="12" customFormat="1" x14ac:dyDescent="0.2"/>
    <row r="25" spans="2:2" s="12" customFormat="1" x14ac:dyDescent="0.2">
      <c r="B25" s="362"/>
    </row>
    <row r="26" spans="2:2" s="12" customFormat="1" x14ac:dyDescent="0.2">
      <c r="B26" s="12" t="s">
        <v>164</v>
      </c>
    </row>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2024-07-10T21:08:48Z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