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codeName="ThisWorkbook" defaultThemeVersion="124226"/>
  <xr:revisionPtr revIDLastSave="0" documentId="13_ncr:1_{EEEA86F7-0510-4D2D-89CB-9E014B49796B}" xr6:coauthVersionLast="47" xr6:coauthVersionMax="47" xr10:uidLastSave="{00000000-0000-0000-0000-000000000000}"/>
  <bookViews>
    <workbookView xWindow="-120" yWindow="-120" windowWidth="29040" windowHeight="1572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AA22" i="10" l="1"/>
  <c r="AB22" i="10" s="1"/>
  <c r="S30" i="10"/>
  <c r="T30" i="10" s="1"/>
  <c r="G22" i="10"/>
  <c r="H22" i="10" s="1"/>
  <c r="X28" i="10"/>
  <c r="O35" i="4"/>
  <c r="G35" i="4"/>
  <c r="H35" i="4"/>
  <c r="K27" i="10" s="1"/>
  <c r="L27" i="10" s="1"/>
  <c r="L28" i="10" s="1"/>
  <c r="P35" i="4"/>
  <c r="AA27" i="10" s="1"/>
  <c r="AB27" i="10" s="1"/>
  <c r="AB28" i="10" s="1"/>
  <c r="M35" i="4"/>
  <c r="L35" i="4"/>
  <c r="S27" i="10" s="1"/>
  <c r="F35" i="4"/>
  <c r="G27" i="10" s="1"/>
  <c r="H27" i="10" s="1"/>
  <c r="H28" i="10" s="1"/>
  <c r="E35" i="4"/>
  <c r="W23" i="10"/>
  <c r="X23" i="10" s="1"/>
  <c r="S23" i="10"/>
  <c r="T23" i="10" s="1"/>
  <c r="O23" i="10"/>
  <c r="P23" i="10" s="1"/>
  <c r="K23" i="10"/>
  <c r="L23" i="10" s="1"/>
  <c r="K35" i="4"/>
  <c r="W28" i="10"/>
  <c r="I35" i="4"/>
  <c r="J35" i="4"/>
  <c r="O27" i="10" s="1"/>
  <c r="P27" i="10" s="1"/>
  <c r="P28" i="10" s="1"/>
  <c r="AA23" i="10" l="1"/>
  <c r="AB23" i="10" s="1"/>
  <c r="AB33" i="10"/>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<sst xmlns="http://schemas.openxmlformats.org/spreadsheetml/2006/main" count="333" uniqueCount="191">
  <si>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</si>
  <si>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</si>
  <si>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</si>
  <si>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</si>
  <si>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</si>
  <si>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</si>
  <si>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</si>
  <si>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</si>
  <si>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</si>
  <si>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</si>
  <si>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</si>
  <si>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</si>
  <si>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</si>
  <si>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</si>
  <si>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</si>
  <si>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</si>
  <si>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</si>
  <si>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</si>
  <si>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</si>
  <si>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</si>
  <si>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</si>
  <si>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</si>
  <si>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</si>
  <si>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</si>
  <si>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</si>
  <si>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</si>
  <si>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</si>
  <si>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</si>
  <si>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</si>
  <si>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</si>
  <si>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</si>
  <si>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</si>
  <si>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</si>
  <si>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</si>
  <si>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</si>
  <si>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</si>
  <si>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</si>
  <si>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</si>
  <si>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</si>
  <si>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</si>
  <si>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</si>
  <si>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</si>
  <si>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</si>
  <si>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</si>
  <si>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</si>
  <si>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</si>
  <si>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</si>
  <si>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</si>
  <si>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</si>
  <si>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</si>
  <si>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</si>
  <si>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</si>
  <si>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</si>
  <si>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</si>
  <si>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</si>
  <si>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</si>
  <si>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</si>
  <si>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</si>
  <si>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</si>
  <si>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</si>
  <si>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</si>
  <si>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</si>
  <si>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</si>
  <si>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</si>
  <si>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</si>
  <si>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</si>
  <si>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</si>
  <si>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</si>
  <si>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</si>
  <si>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</si>
  <si>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</si>
  <si>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</si>
  <si>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</si>
  <si>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</si>
  <si>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</si>
  <si>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</si>
  <si>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</si>
  <si>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</si>
  <si>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</si>
  <si>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</si>
  <si>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</si>
  <si>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</si>
  <si>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</si>
  <si>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</si>
  <si>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</si>
  <si>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</si>
  <si>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</si>
  <si>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</si>
  <si>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</si>
  <si>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</si>
  <si>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</si>
  <si>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</si>
  <si>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</si>
  <si>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</si>
  <si>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</si>
  <si>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</si>
  <si>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</si>
  <si>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</si>
  <si>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</si>
  <si>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</si>
  <si>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</si>
  <si>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</si>
  <si>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</si>
  <si>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</si>
  <si>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</si>
  <si>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</si>
  <si>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</si>
  <si>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</si>
  <si>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</si>
  <si>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</si>
  <si>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</si>
  <si>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</si>
  <si>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</si>
  <si>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</si>
  <si>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</si>
  <si>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</si>
  <si>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</si>
  <si>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</si>
  <si>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</si>
  <si>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</si>
  <si>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</si>
  <si>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</si>
  <si>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</si>
  <si>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</si>
  <si>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</si>
  <si>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</si>
  <si>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</si>
  <si>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</si>
  <si>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</si>
  <si>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</si>
  <si>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</si>
  <si>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</si>
  <si>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</si>
  <si>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</si>
  <si>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</si>
  <si>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</si>
  <si>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</si>
  <si>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</si>
  <si>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</si>
  <si>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</si>
  <si>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</si>
  <si>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</si>
  <si>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</si>
  <si>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</si>
  <si>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</si>
  <si>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</si>
  <si>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</si>
  <si>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</si>
  <si>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</si>
  <si>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</si>
  <si>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</si>
  <si>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</si>
  <si>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</si>
  <si>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</si>
  <si>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</si>
  <si>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</si>
  <si>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</si>
  <si>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</si>
  <si>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</si>
  <si>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</si>
  <si>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</si>
  <si>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Unimerica Insurance Company</t>
  </si>
  <si>
    <t>Unimerica Life Insurance Company</t>
  </si>
  <si>
    <t>Yes</t>
  </si>
  <si>
    <t>Paid Claims - Adjudicated claim activity for fee for service claims from source system</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</si>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</sst>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thick">
        <color auto="1"/>
      </left>
      <right/>
      <top/>
      <bottom/>
      <diagonal/>
    </border>
    <border>
      <left style="thick">
        <color auto="1"/>
      </left>
      <right style="hair">
        <color indexed="64"/>
      </right>
      <top/>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369">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4" fontId="4" fillId="0" borderId="29" xfId="92" applyNumberFormat="1" applyFont="1" applyFill="1" applyBorder="1" applyAlignment="1" applyProtection="1">
      <alignment horizontal="center" vertical="top"/>
      <protection locked="0"/>
    </xf>
    <xf numFmtId="164" fontId="4" fillId="0" borderId="46" xfId="92" applyNumberFormat="1" applyFont="1" applyFill="1" applyBorder="1" applyAlignment="1" applyProtection="1">
      <alignment horizontal="center" vertical="top"/>
      <protection locked="0"/>
    </xf>
    <xf numFmtId="164" fontId="4" fillId="0" borderId="23" xfId="92" applyNumberFormat="1" applyFont="1" applyFill="1" applyBorder="1" applyAlignment="1" applyProtection="1">
      <alignment horizontal="center" vertical="top"/>
      <protection locked="0"/>
    </xf>
    <xf numFmtId="9" fontId="30" fillId="0" borderId="26" xfId="326" applyFont="1" applyBorder="1" applyProtection="1">
      <protection locked="0"/>
    </xf>
    <xf numFmtId="0" fontId="30" fillId="0" borderId="33" xfId="0" applyFont="1" applyBorder="1" applyProtection="1">
      <protection locked="0"/>
    </xf>
    <xf numFmtId="164" fontId="4" fillId="0" borderId="91" xfId="92" applyNumberFormat="1" applyFont="1" applyFill="1" applyBorder="1" applyAlignment="1" applyProtection="1">
      <alignment horizontal="center" vertical="top"/>
      <protection locked="0"/>
    </xf>
    <xf numFmtId="164" fontId="4" fillId="0" borderId="92" xfId="92" applyNumberFormat="1" applyFont="1" applyFill="1" applyBorder="1" applyAlignment="1" applyProtection="1">
      <alignment horizontal="center" vertical="top"/>
      <protection locked="0"/>
    </xf>
    <xf numFmtId="44" fontId="30" fillId="0" borderId="0" xfId="0" applyNumberFormat="1" applyFont="1" applyProtection="1">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31" sqref="B31"/>
    </sheetView>
  </sheetViews>
  <sheetFormatPr defaultColWidth="9.140625" defaultRowHeight="15" x14ac:dyDescent="0.2"/>
  <cols>
    <col min="1" max="1" width="2.42578125" style="12" bestFit="1" customWidth="1"/>
    <col min="2" max="2" width="70.42578125" style="12" bestFit="1" customWidth="1"/>
    <col min="3" max="3" width="40.42578125" style="12" bestFit="1"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t="s">
        <v>162</v>
      </c>
    </row>
    <row r="10" spans="1:3" ht="16.5" thickBot="1" x14ac:dyDescent="0.3">
      <c r="A10" s="21" t="s">
        <v>4</v>
      </c>
      <c r="B10" s="22" t="s">
        <v>86</v>
      </c>
      <c r="C10" s="358" t="s">
        <v>163</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R60"/>
  <sheetViews>
    <sheetView topLeftCell="A6" zoomScale="60" zoomScaleNormal="60" workbookViewId="0">
      <selection activeCell="N36" sqref="N36"/>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7" width="9.28515625" style="12"/>
    <col min="18" max="18" width="18.7109375" style="12" bestFit="1" customWidth="1"/>
    <col min="19"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8"/>
      <c r="C6" s="317"/>
      <c r="D6" s="337">
        <f>'Cover Page'!C7</f>
        <v>0</v>
      </c>
      <c r="E6" s="274"/>
      <c r="F6" s="274"/>
      <c r="G6" s="12"/>
      <c r="H6" s="30" t="str">
        <f>'Cover Page'!C10</f>
        <v>Yes</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8"/>
      <c r="C8" s="317"/>
      <c r="D8" s="318" t="str">
        <f>'Cover Page'!C8</f>
        <v>Unimerica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8"/>
      <c r="C10" s="317"/>
      <c r="D10" s="319" t="str">
        <f>'Cover Page'!C9</f>
        <v>Unimerica Life Insurance Company</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8"/>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8"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8"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8"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8" x14ac:dyDescent="0.2">
      <c r="B20" s="46" t="s">
        <v>0</v>
      </c>
      <c r="C20" s="47" t="s">
        <v>32</v>
      </c>
      <c r="D20" s="183"/>
      <c r="E20" s="48"/>
      <c r="F20" s="49"/>
      <c r="G20" s="50"/>
      <c r="H20" s="51"/>
      <c r="I20" s="52"/>
      <c r="J20" s="50"/>
      <c r="K20" s="48"/>
      <c r="L20" s="49"/>
      <c r="M20" s="52"/>
      <c r="N20" s="51"/>
      <c r="O20" s="48"/>
      <c r="P20" s="49"/>
    </row>
    <row r="21" spans="2:18" x14ac:dyDescent="0.2">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920316.62</v>
      </c>
      <c r="L21" s="56">
        <f>'Pt 2 Premium and Claims'!L22+'Pt 2 Premium and Claims'!L23-'Pt 2 Premium and Claims'!L24-'Pt 2 Premium and Claims'!L25</f>
        <v>920479.21</v>
      </c>
      <c r="M21" s="55">
        <f>'Pt 2 Premium and Claims'!M22+'Pt 2 Premium and Claims'!M23-'Pt 2 Premium and Claims'!M24-'Pt 2 Premium and Claims'!M25</f>
        <v>1331030.23</v>
      </c>
      <c r="N21" s="56">
        <f>'Pt 2 Premium and Claims'!N22+'Pt 2 Premium and Claims'!N23-'Pt 2 Premium and Claims'!N24-'Pt 2 Premium and Claims'!N25</f>
        <v>1331265.3699999999</v>
      </c>
      <c r="O21" s="55">
        <f>'Pt 2 Premium and Claims'!O22+'Pt 2 Premium and Claims'!O23-'Pt 2 Premium and Claims'!O24-'Pt 2 Premium and Claims'!O25</f>
        <v>329845.98</v>
      </c>
      <c r="P21" s="56">
        <f>'Pt 2 Premium and Claims'!P22+'Pt 2 Premium and Claims'!P23-'Pt 2 Premium and Claims'!P24-'Pt 2 Premium and Claims'!P25</f>
        <v>329904.79000000004</v>
      </c>
    </row>
    <row r="22" spans="2:18" x14ac:dyDescent="0.2">
      <c r="B22" s="58"/>
      <c r="C22" s="59"/>
      <c r="D22" s="186"/>
      <c r="E22" s="60"/>
      <c r="F22" s="61"/>
      <c r="G22" s="62"/>
      <c r="H22" s="63"/>
      <c r="I22" s="60"/>
      <c r="J22" s="64"/>
      <c r="K22" s="60"/>
      <c r="L22" s="61"/>
      <c r="M22" s="60"/>
      <c r="N22" s="63"/>
      <c r="O22" s="60"/>
      <c r="P22" s="61"/>
    </row>
    <row r="23" spans="2:18" x14ac:dyDescent="0.2">
      <c r="B23" s="46" t="s">
        <v>1</v>
      </c>
      <c r="C23" s="47" t="s">
        <v>6</v>
      </c>
      <c r="D23" s="345"/>
      <c r="E23" s="52"/>
      <c r="F23" s="65"/>
      <c r="G23" s="50"/>
      <c r="H23" s="66"/>
      <c r="I23" s="52"/>
      <c r="J23" s="67"/>
      <c r="K23" s="52"/>
      <c r="L23" s="65"/>
      <c r="M23" s="52"/>
      <c r="N23" s="66"/>
      <c r="O23" s="52"/>
      <c r="P23" s="65"/>
    </row>
    <row r="24" spans="2:18" x14ac:dyDescent="0.2">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688320.4413419636</v>
      </c>
      <c r="L24" s="56">
        <f>'Pt 2 Premium and Claims'!L51</f>
        <v>687308.19528833544</v>
      </c>
      <c r="M24" s="55">
        <f>'Pt 2 Premium and Claims'!M51</f>
        <v>813667.88364844408</v>
      </c>
      <c r="N24" s="56">
        <f>'Pt 2 Premium and Claims'!N51</f>
        <v>884705.78547116648</v>
      </c>
      <c r="O24" s="55">
        <f>'Pt 2 Premium and Claims'!O51</f>
        <v>315436.96500959195</v>
      </c>
      <c r="P24" s="56">
        <f>'Pt 2 Premium and Claims'!P51</f>
        <v>232420.45924049796</v>
      </c>
      <c r="R24" s="368"/>
    </row>
    <row r="25" spans="2:18" x14ac:dyDescent="0.2">
      <c r="B25" s="69"/>
      <c r="C25" s="59"/>
      <c r="D25" s="186"/>
      <c r="E25" s="60"/>
      <c r="F25" s="61"/>
      <c r="G25" s="62"/>
      <c r="H25" s="63"/>
      <c r="I25" s="60"/>
      <c r="J25" s="64"/>
      <c r="K25" s="60"/>
      <c r="L25" s="61"/>
      <c r="M25" s="60"/>
      <c r="N25" s="63"/>
      <c r="O25" s="60"/>
      <c r="P25" s="61"/>
    </row>
    <row r="26" spans="2:18" x14ac:dyDescent="0.2">
      <c r="B26" s="46" t="s">
        <v>2</v>
      </c>
      <c r="C26" s="47" t="s">
        <v>46</v>
      </c>
      <c r="D26" s="183"/>
      <c r="E26" s="52"/>
      <c r="F26" s="65"/>
      <c r="G26" s="50"/>
      <c r="H26" s="66"/>
      <c r="I26" s="52"/>
      <c r="J26" s="67"/>
      <c r="K26" s="52"/>
      <c r="L26" s="65"/>
      <c r="M26" s="52"/>
      <c r="N26" s="66"/>
      <c r="O26" s="52"/>
      <c r="P26" s="65"/>
    </row>
    <row r="27" spans="2:18" ht="30" x14ac:dyDescent="0.2">
      <c r="B27" s="53"/>
      <c r="C27" s="54">
        <v>3.1</v>
      </c>
      <c r="D27" s="344" t="s">
        <v>134</v>
      </c>
      <c r="E27" s="52"/>
      <c r="F27" s="65"/>
      <c r="G27" s="50"/>
      <c r="H27" s="66"/>
      <c r="I27" s="52"/>
      <c r="J27" s="67"/>
      <c r="K27" s="52"/>
      <c r="L27" s="65"/>
      <c r="M27" s="52"/>
      <c r="N27" s="66"/>
      <c r="O27" s="52"/>
      <c r="P27" s="65"/>
    </row>
    <row r="28" spans="2:18" x14ac:dyDescent="0.2">
      <c r="B28" s="53"/>
      <c r="C28" s="54"/>
      <c r="D28" s="344" t="s">
        <v>58</v>
      </c>
      <c r="E28" s="70"/>
      <c r="F28" s="71"/>
      <c r="G28" s="72"/>
      <c r="H28" s="73"/>
      <c r="I28" s="74"/>
      <c r="J28" s="75"/>
      <c r="K28" s="74">
        <v>28206.437605441843</v>
      </c>
      <c r="L28" s="76">
        <v>28206.437605441843</v>
      </c>
      <c r="M28" s="74">
        <v>79174.849591078178</v>
      </c>
      <c r="N28" s="73">
        <v>79174.849591078178</v>
      </c>
      <c r="O28" s="74">
        <v>-4418.4568540400505</v>
      </c>
      <c r="P28" s="76">
        <v>-4418.4568540400505</v>
      </c>
    </row>
    <row r="29" spans="2:18" ht="30" x14ac:dyDescent="0.2">
      <c r="B29" s="53"/>
      <c r="C29" s="54"/>
      <c r="D29" s="344" t="s">
        <v>67</v>
      </c>
      <c r="E29" s="74"/>
      <c r="F29" s="76"/>
      <c r="G29" s="72"/>
      <c r="H29" s="73"/>
      <c r="I29" s="74"/>
      <c r="J29" s="75"/>
      <c r="K29" s="74"/>
      <c r="L29" s="76"/>
      <c r="M29" s="74">
        <v>0</v>
      </c>
      <c r="N29" s="73">
        <v>0</v>
      </c>
      <c r="O29" s="74">
        <v>0</v>
      </c>
      <c r="P29" s="76">
        <v>0</v>
      </c>
    </row>
    <row r="30" spans="2:18" ht="45" x14ac:dyDescent="0.2">
      <c r="B30" s="53"/>
      <c r="C30" s="54">
        <v>3.2</v>
      </c>
      <c r="D30" s="344" t="s">
        <v>135</v>
      </c>
      <c r="E30" s="52"/>
      <c r="F30" s="65"/>
      <c r="G30" s="50"/>
      <c r="H30" s="66"/>
      <c r="I30" s="52"/>
      <c r="J30" s="67"/>
      <c r="K30" s="52"/>
      <c r="L30" s="65"/>
      <c r="M30" s="52"/>
      <c r="N30" s="66"/>
      <c r="O30" s="52"/>
      <c r="P30" s="65"/>
    </row>
    <row r="31" spans="2:18" x14ac:dyDescent="0.2">
      <c r="B31" s="53"/>
      <c r="C31" s="54"/>
      <c r="D31" s="343" t="s">
        <v>42</v>
      </c>
      <c r="E31" s="77"/>
      <c r="F31" s="76"/>
      <c r="G31" s="72"/>
      <c r="H31" s="73"/>
      <c r="I31" s="74"/>
      <c r="J31" s="75"/>
      <c r="K31" s="77">
        <v>912.57854056715303</v>
      </c>
      <c r="L31" s="76">
        <v>912.57854056715303</v>
      </c>
      <c r="M31" s="74">
        <v>1319.8388449663792</v>
      </c>
      <c r="N31" s="73">
        <v>1319.8388449663792</v>
      </c>
      <c r="O31" s="74">
        <v>327.07261446646726</v>
      </c>
      <c r="P31" s="76">
        <v>327.07261446646726</v>
      </c>
    </row>
    <row r="32" spans="2:18" x14ac:dyDescent="0.2">
      <c r="B32" s="53"/>
      <c r="C32" s="54"/>
      <c r="D32" s="343" t="s">
        <v>104</v>
      </c>
      <c r="E32" s="74"/>
      <c r="F32" s="76"/>
      <c r="G32" s="72"/>
      <c r="H32" s="73"/>
      <c r="I32" s="74"/>
      <c r="J32" s="75"/>
      <c r="K32" s="74">
        <v>25308.706042754657</v>
      </c>
      <c r="L32" s="76">
        <v>25308.706042754657</v>
      </c>
      <c r="M32" s="74">
        <v>36603.329868246998</v>
      </c>
      <c r="N32" s="73">
        <v>36603.329868246998</v>
      </c>
      <c r="O32" s="74">
        <v>9070.764088998345</v>
      </c>
      <c r="P32" s="76">
        <v>9070.764088998345</v>
      </c>
    </row>
    <row r="33" spans="2:16" x14ac:dyDescent="0.2">
      <c r="B33" s="53"/>
      <c r="C33" s="54"/>
      <c r="D33" s="343" t="s">
        <v>103</v>
      </c>
      <c r="E33" s="74"/>
      <c r="F33" s="76"/>
      <c r="G33" s="72"/>
      <c r="H33" s="73"/>
      <c r="I33" s="74"/>
      <c r="J33" s="75"/>
      <c r="K33" s="74">
        <v>0</v>
      </c>
      <c r="L33" s="76">
        <v>0</v>
      </c>
      <c r="M33" s="74">
        <v>0</v>
      </c>
      <c r="N33" s="73">
        <v>0</v>
      </c>
      <c r="O33" s="74">
        <v>0</v>
      </c>
      <c r="P33" s="76">
        <v>0</v>
      </c>
    </row>
    <row r="34" spans="2:16" x14ac:dyDescent="0.2">
      <c r="B34" s="53"/>
      <c r="C34" s="54">
        <v>3.3</v>
      </c>
      <c r="D34" s="343" t="s">
        <v>21</v>
      </c>
      <c r="E34" s="77"/>
      <c r="F34" s="76"/>
      <c r="G34" s="72"/>
      <c r="H34" s="73"/>
      <c r="I34" s="74"/>
      <c r="J34" s="75"/>
      <c r="K34" s="77">
        <v>0</v>
      </c>
      <c r="L34" s="76">
        <v>0</v>
      </c>
      <c r="M34" s="74">
        <v>0</v>
      </c>
      <c r="N34" s="73">
        <v>0</v>
      </c>
      <c r="O34" s="74">
        <v>0</v>
      </c>
      <c r="P34" s="76">
        <v>0</v>
      </c>
    </row>
    <row r="35" spans="2:16" x14ac:dyDescent="0.2">
      <c r="B35" s="53"/>
      <c r="C35" s="54">
        <v>3.4</v>
      </c>
      <c r="D35" s="343"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54427.722188763655</v>
      </c>
      <c r="L35" s="79">
        <f t="shared" si="0"/>
        <v>54427.722188763655</v>
      </c>
      <c r="M35" s="78">
        <f t="shared" si="0"/>
        <v>117098.01830429156</v>
      </c>
      <c r="N35" s="79">
        <f t="shared" si="0"/>
        <v>117098.01830429156</v>
      </c>
      <c r="O35" s="78">
        <f t="shared" si="0"/>
        <v>4979.3798494247621</v>
      </c>
      <c r="P35" s="79">
        <f t="shared" si="0"/>
        <v>4979.3798494247621</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3" t="s">
        <v>18</v>
      </c>
      <c r="E38" s="74"/>
      <c r="F38" s="76"/>
      <c r="G38" s="72"/>
      <c r="H38" s="76"/>
      <c r="I38" s="74"/>
      <c r="J38" s="76"/>
      <c r="K38" s="74">
        <v>4981.4898007360007</v>
      </c>
      <c r="L38" s="76">
        <v>4982.369867888</v>
      </c>
      <c r="M38" s="74">
        <v>7204.6004289440007</v>
      </c>
      <c r="N38" s="76">
        <v>7205.8731947360002</v>
      </c>
      <c r="O38" s="74">
        <v>1761.6397703199982</v>
      </c>
      <c r="P38" s="76">
        <v>1759.4869373759993</v>
      </c>
    </row>
    <row r="39" spans="2:16" x14ac:dyDescent="0.2">
      <c r="B39" s="54"/>
      <c r="C39" s="54">
        <v>4.2</v>
      </c>
      <c r="D39" s="343" t="s">
        <v>19</v>
      </c>
      <c r="E39" s="74"/>
      <c r="F39" s="76"/>
      <c r="G39" s="72"/>
      <c r="H39" s="76"/>
      <c r="I39" s="74"/>
      <c r="J39" s="76"/>
      <c r="K39" s="74"/>
      <c r="L39" s="76"/>
      <c r="M39" s="74">
        <v>0</v>
      </c>
      <c r="N39" s="76">
        <v>0</v>
      </c>
      <c r="O39" s="74">
        <v>0</v>
      </c>
      <c r="P39" s="76">
        <v>0</v>
      </c>
    </row>
    <row r="40" spans="2:16" x14ac:dyDescent="0.2">
      <c r="B40" s="54"/>
      <c r="C40" s="54">
        <v>4.3</v>
      </c>
      <c r="D40" s="343" t="s">
        <v>22</v>
      </c>
      <c r="E40" s="52"/>
      <c r="F40" s="65"/>
      <c r="G40" s="50"/>
      <c r="H40" s="65"/>
      <c r="I40" s="52"/>
      <c r="J40" s="65"/>
      <c r="K40" s="52"/>
      <c r="L40" s="65"/>
      <c r="M40" s="52"/>
      <c r="N40" s="65"/>
      <c r="O40" s="52"/>
      <c r="P40" s="65"/>
    </row>
    <row r="41" spans="2:16" ht="17.25" customHeight="1" x14ac:dyDescent="0.2">
      <c r="B41" s="54"/>
      <c r="C41" s="54"/>
      <c r="D41" s="344" t="s">
        <v>122</v>
      </c>
      <c r="E41" s="77"/>
      <c r="F41" s="76"/>
      <c r="G41" s="347"/>
      <c r="H41" s="76"/>
      <c r="I41" s="77"/>
      <c r="J41" s="76"/>
      <c r="K41" s="77">
        <v>1128.2181802356083</v>
      </c>
      <c r="L41" s="76">
        <v>1128.2181802356083</v>
      </c>
      <c r="M41" s="77">
        <v>1631.7129032497351</v>
      </c>
      <c r="N41" s="76">
        <v>1631.7129032497351</v>
      </c>
      <c r="O41" s="77">
        <v>404.35891651465636</v>
      </c>
      <c r="P41" s="76">
        <v>404.35891651465636</v>
      </c>
    </row>
    <row r="42" spans="2:16" ht="30" x14ac:dyDescent="0.2">
      <c r="B42" s="54"/>
      <c r="C42" s="80"/>
      <c r="D42" s="344" t="s">
        <v>123</v>
      </c>
      <c r="E42" s="77"/>
      <c r="F42" s="76"/>
      <c r="G42" s="347"/>
      <c r="H42" s="76"/>
      <c r="I42" s="77"/>
      <c r="J42" s="76"/>
      <c r="K42" s="77">
        <v>0</v>
      </c>
      <c r="L42" s="76">
        <v>0</v>
      </c>
      <c r="M42" s="77">
        <v>0</v>
      </c>
      <c r="N42" s="76">
        <v>0</v>
      </c>
      <c r="O42" s="77">
        <v>0</v>
      </c>
      <c r="P42" s="76">
        <v>0</v>
      </c>
    </row>
    <row r="43" spans="2:16" x14ac:dyDescent="0.2">
      <c r="B43" s="54"/>
      <c r="C43" s="54">
        <v>4.4000000000000004</v>
      </c>
      <c r="D43" s="343" t="s">
        <v>20</v>
      </c>
      <c r="E43" s="77"/>
      <c r="F43" s="349"/>
      <c r="G43" s="347"/>
      <c r="H43" s="72"/>
      <c r="I43" s="77"/>
      <c r="J43" s="72"/>
      <c r="K43" s="77">
        <v>66034.152843119562</v>
      </c>
      <c r="L43" s="72">
        <v>66045.818929200628</v>
      </c>
      <c r="M43" s="77">
        <v>95503.494923988852</v>
      </c>
      <c r="N43" s="72">
        <v>95520.366585721451</v>
      </c>
      <c r="O43" s="77">
        <v>23683.342232891591</v>
      </c>
      <c r="P43" s="349">
        <v>23654.804485077912</v>
      </c>
    </row>
    <row r="44" spans="2:16" x14ac:dyDescent="0.2">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72143.860824091171</v>
      </c>
      <c r="L44" s="79">
        <f t="shared" si="1"/>
        <v>72156.406977324237</v>
      </c>
      <c r="M44" s="78">
        <f t="shared" si="1"/>
        <v>104339.80825618259</v>
      </c>
      <c r="N44" s="79">
        <f t="shared" si="1"/>
        <v>104357.95268370719</v>
      </c>
      <c r="O44" s="78">
        <f t="shared" si="1"/>
        <v>25849.340919726244</v>
      </c>
      <c r="P44" s="79">
        <f t="shared" si="1"/>
        <v>25818.650338968568</v>
      </c>
    </row>
    <row r="45" spans="2:16" x14ac:dyDescent="0.2">
      <c r="B45" s="81"/>
      <c r="C45" s="81"/>
      <c r="D45" s="346"/>
      <c r="E45" s="52"/>
      <c r="F45" s="65"/>
      <c r="G45" s="50"/>
      <c r="H45" s="66"/>
      <c r="I45" s="52"/>
      <c r="J45" s="67"/>
      <c r="K45" s="52"/>
      <c r="L45" s="65"/>
      <c r="M45" s="52"/>
      <c r="N45" s="66"/>
      <c r="O45" s="52"/>
      <c r="P45" s="65"/>
    </row>
    <row r="46" spans="2:16" x14ac:dyDescent="0.2">
      <c r="B46" s="68" t="s">
        <v>4</v>
      </c>
      <c r="C46" s="82" t="s">
        <v>48</v>
      </c>
      <c r="D46" s="345"/>
      <c r="E46" s="52"/>
      <c r="F46" s="65"/>
      <c r="G46" s="50"/>
      <c r="H46" s="66"/>
      <c r="I46" s="52"/>
      <c r="J46" s="67"/>
      <c r="K46" s="52"/>
      <c r="L46" s="65"/>
      <c r="M46" s="52"/>
      <c r="N46" s="66"/>
      <c r="O46" s="52"/>
      <c r="P46" s="65"/>
    </row>
    <row r="47" spans="2:16" x14ac:dyDescent="0.2">
      <c r="B47" s="53"/>
      <c r="C47" s="54">
        <v>5.0999999999999996</v>
      </c>
      <c r="D47" s="343" t="s">
        <v>5</v>
      </c>
      <c r="E47" s="83"/>
      <c r="F47" s="350"/>
      <c r="G47" s="84"/>
      <c r="H47" s="84"/>
      <c r="I47" s="83"/>
      <c r="J47" s="84"/>
      <c r="K47" s="83">
        <v>1707</v>
      </c>
      <c r="L47" s="84">
        <v>1707</v>
      </c>
      <c r="M47" s="83">
        <v>1747</v>
      </c>
      <c r="N47" s="84">
        <v>1747</v>
      </c>
      <c r="O47" s="83">
        <v>381</v>
      </c>
      <c r="P47" s="339">
        <v>381</v>
      </c>
    </row>
    <row r="48" spans="2:16" x14ac:dyDescent="0.2">
      <c r="B48" s="53"/>
      <c r="C48" s="54">
        <v>5.2</v>
      </c>
      <c r="D48" s="343" t="s">
        <v>27</v>
      </c>
      <c r="E48" s="83"/>
      <c r="F48" s="350"/>
      <c r="G48" s="84"/>
      <c r="H48" s="84"/>
      <c r="I48" s="83"/>
      <c r="J48" s="84"/>
      <c r="K48" s="83">
        <v>41390</v>
      </c>
      <c r="L48" s="84">
        <v>41390</v>
      </c>
      <c r="M48" s="83">
        <v>42352</v>
      </c>
      <c r="N48" s="84">
        <v>42352</v>
      </c>
      <c r="O48" s="83">
        <v>9240</v>
      </c>
      <c r="P48" s="85">
        <v>9240</v>
      </c>
    </row>
    <row r="49" spans="2:16" ht="15.75" thickBot="1" x14ac:dyDescent="0.25">
      <c r="B49" s="53"/>
      <c r="C49" s="54">
        <v>5.3</v>
      </c>
      <c r="D49" s="343" t="s">
        <v>23</v>
      </c>
      <c r="E49" s="86">
        <f>E48/12</f>
        <v>0</v>
      </c>
      <c r="F49" s="87">
        <f t="shared" ref="F49:P49" si="2">F48/12</f>
        <v>0</v>
      </c>
      <c r="G49" s="348">
        <f t="shared" si="2"/>
        <v>0</v>
      </c>
      <c r="H49" s="87">
        <f>H48/12</f>
        <v>0</v>
      </c>
      <c r="I49" s="86">
        <f t="shared" si="2"/>
        <v>0</v>
      </c>
      <c r="J49" s="87">
        <f t="shared" si="2"/>
        <v>0</v>
      </c>
      <c r="K49" s="86">
        <f t="shared" si="2"/>
        <v>3449.1666666666665</v>
      </c>
      <c r="L49" s="87">
        <f t="shared" si="2"/>
        <v>3449.1666666666665</v>
      </c>
      <c r="M49" s="86">
        <f>M48/12</f>
        <v>3529.3333333333335</v>
      </c>
      <c r="N49" s="87">
        <f>N48/12</f>
        <v>3529.3333333333335</v>
      </c>
      <c r="O49" s="86">
        <f t="shared" si="2"/>
        <v>770</v>
      </c>
      <c r="P49" s="87">
        <f t="shared" si="2"/>
        <v>770</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2" priority="85" stopIfTrue="1" operator="lessThan">
      <formula>0</formula>
    </cfRule>
  </conditionalFormatting>
  <conditionalFormatting sqref="E41:E44">
    <cfRule type="cellIs" dxfId="31" priority="18" stopIfTrue="1" operator="lessThan">
      <formula>0</formula>
    </cfRule>
  </conditionalFormatting>
  <conditionalFormatting sqref="E47:O48">
    <cfRule type="cellIs" dxfId="30" priority="13" stopIfTrue="1" operator="lessThan">
      <formula>0</formula>
    </cfRule>
  </conditionalFormatting>
  <conditionalFormatting sqref="E35:P35">
    <cfRule type="cellIs" dxfId="29" priority="22" stopIfTrue="1" operator="lessThan">
      <formula>0</formula>
    </cfRule>
  </conditionalFormatting>
  <conditionalFormatting sqref="F43:F44">
    <cfRule type="cellIs" dxfId="28" priority="12" stopIfTrue="1" operator="lessThan">
      <formula>0</formula>
    </cfRule>
  </conditionalFormatting>
  <conditionalFormatting sqref="G38:G39 I38:I39 K38:K39 M38:M39 O38:O39">
    <cfRule type="cellIs" dxfId="27" priority="21" stopIfTrue="1" operator="lessThan">
      <formula>0</formula>
    </cfRule>
  </conditionalFormatting>
  <conditionalFormatting sqref="G41:G44">
    <cfRule type="cellIs" dxfId="26" priority="11" stopIfTrue="1" operator="lessThan">
      <formula>0</formula>
    </cfRule>
  </conditionalFormatting>
  <conditionalFormatting sqref="H43:H44">
    <cfRule type="cellIs" dxfId="25" priority="10" stopIfTrue="1" operator="lessThan">
      <formula>0</formula>
    </cfRule>
  </conditionalFormatting>
  <conditionalFormatting sqref="I41:I44">
    <cfRule type="cellIs" dxfId="24" priority="9" stopIfTrue="1" operator="lessThan">
      <formula>0</formula>
    </cfRule>
  </conditionalFormatting>
  <conditionalFormatting sqref="J43:J44">
    <cfRule type="cellIs" dxfId="23" priority="8" stopIfTrue="1" operator="lessThan">
      <formula>0</formula>
    </cfRule>
  </conditionalFormatting>
  <conditionalFormatting sqref="K28:K29 M28:M29 O28:O29 K31:K34 M31:M34 O31:O34">
    <cfRule type="cellIs" dxfId="22" priority="54" stopIfTrue="1" operator="lessThan">
      <formula>0</formula>
    </cfRule>
  </conditionalFormatting>
  <conditionalFormatting sqref="K41:K44">
    <cfRule type="cellIs" dxfId="21" priority="7" stopIfTrue="1" operator="lessThan">
      <formula>0</formula>
    </cfRule>
  </conditionalFormatting>
  <conditionalFormatting sqref="L43:L44">
    <cfRule type="cellIs" dxfId="20" priority="6" stopIfTrue="1" operator="lessThan">
      <formula>0</formula>
    </cfRule>
  </conditionalFormatting>
  <conditionalFormatting sqref="M41:M44">
    <cfRule type="cellIs" dxfId="19" priority="5" stopIfTrue="1" operator="lessThan">
      <formula>0</formula>
    </cfRule>
  </conditionalFormatting>
  <conditionalFormatting sqref="N43:N44">
    <cfRule type="cellIs" dxfId="18" priority="4" stopIfTrue="1" operator="lessThan">
      <formula>0</formula>
    </cfRule>
  </conditionalFormatting>
  <conditionalFormatting sqref="O41:O44">
    <cfRule type="cellIs" dxfId="17" priority="3" stopIfTrue="1" operator="lessThan">
      <formula>0</formula>
    </cfRule>
  </conditionalFormatting>
  <conditionalFormatting sqref="P43:P44">
    <cfRule type="cellIs" dxfId="16" priority="1" stopIfTrue="1" operator="lessThan">
      <formula>0</formula>
    </cfRule>
  </conditionalFormatting>
  <pageMargins left="0.2" right="0.2" top="0.35" bottom="0.25" header="0.2" footer="0.2"/>
  <pageSetup scale="31" fitToHeight="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5" zoomScale="70" zoomScaleNormal="70" workbookViewId="0">
      <selection activeCell="G42" sqref="G42"/>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0"/>
      <c r="C6" s="317"/>
      <c r="D6" s="337">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0"/>
      <c r="C8" s="317"/>
      <c r="D8" s="318" t="str">
        <f>'Cover Page'!C8</f>
        <v>Unimerica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0"/>
      <c r="C10" s="317"/>
      <c r="D10" s="319" t="str">
        <f>'Cover Page'!C9</f>
        <v>Unimerica Life Insurance Company</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0"/>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2"/>
      <c r="E21" s="120"/>
      <c r="F21" s="121"/>
      <c r="G21" s="120"/>
      <c r="H21" s="122"/>
      <c r="I21" s="120"/>
      <c r="J21" s="121"/>
      <c r="K21" s="120"/>
      <c r="L21" s="121"/>
      <c r="M21" s="120"/>
      <c r="N21" s="122"/>
      <c r="O21" s="120"/>
      <c r="P21" s="121"/>
    </row>
    <row r="22" spans="2:16" s="12" customFormat="1" x14ac:dyDescent="0.2">
      <c r="B22" s="53"/>
      <c r="C22" s="54">
        <v>1.1000000000000001</v>
      </c>
      <c r="D22" s="343" t="s">
        <v>15</v>
      </c>
      <c r="E22" s="357"/>
      <c r="F22" s="124"/>
      <c r="G22" s="123"/>
      <c r="H22" s="124"/>
      <c r="I22" s="123"/>
      <c r="J22" s="124"/>
      <c r="K22" s="366">
        <v>920316.62</v>
      </c>
      <c r="L22" s="362">
        <v>920479.21</v>
      </c>
      <c r="M22" s="361">
        <v>1331030.23</v>
      </c>
      <c r="N22" s="362">
        <v>1331265.3699999999</v>
      </c>
      <c r="O22" s="361">
        <v>329845.98</v>
      </c>
      <c r="P22" s="362">
        <v>329904.79000000004</v>
      </c>
    </row>
    <row r="23" spans="2:16" s="12" customFormat="1" x14ac:dyDescent="0.2">
      <c r="B23" s="53"/>
      <c r="C23" s="54">
        <v>1.2</v>
      </c>
      <c r="D23" s="343" t="s">
        <v>16</v>
      </c>
      <c r="E23" s="123"/>
      <c r="F23" s="124"/>
      <c r="G23" s="123"/>
      <c r="H23" s="124"/>
      <c r="I23" s="123"/>
      <c r="J23" s="124"/>
      <c r="K23" s="367">
        <v>0</v>
      </c>
      <c r="L23" s="362">
        <v>0</v>
      </c>
      <c r="M23" s="363">
        <v>0</v>
      </c>
      <c r="N23" s="362">
        <v>0</v>
      </c>
      <c r="O23" s="363">
        <v>0</v>
      </c>
      <c r="P23" s="362">
        <v>0</v>
      </c>
    </row>
    <row r="24" spans="2:16" s="12" customFormat="1" x14ac:dyDescent="0.2">
      <c r="B24" s="53"/>
      <c r="C24" s="54">
        <v>1.3</v>
      </c>
      <c r="D24" s="343" t="s">
        <v>34</v>
      </c>
      <c r="E24" s="123"/>
      <c r="F24" s="124"/>
      <c r="G24" s="123"/>
      <c r="H24" s="124"/>
      <c r="I24" s="123"/>
      <c r="J24" s="124"/>
      <c r="K24" s="367">
        <v>0</v>
      </c>
      <c r="L24" s="362">
        <v>0</v>
      </c>
      <c r="M24" s="363">
        <v>0</v>
      </c>
      <c r="N24" s="362">
        <v>0</v>
      </c>
      <c r="O24" s="363">
        <v>0</v>
      </c>
      <c r="P24" s="362">
        <v>0</v>
      </c>
    </row>
    <row r="25" spans="2:16" s="12" customFormat="1" x14ac:dyDescent="0.2">
      <c r="B25" s="53"/>
      <c r="C25" s="54">
        <v>1.4</v>
      </c>
      <c r="D25" s="343" t="s">
        <v>17</v>
      </c>
      <c r="E25" s="123"/>
      <c r="F25" s="124"/>
      <c r="G25" s="123"/>
      <c r="H25" s="124"/>
      <c r="I25" s="123"/>
      <c r="J25" s="124"/>
      <c r="K25" s="367">
        <v>0</v>
      </c>
      <c r="L25" s="362">
        <v>0</v>
      </c>
      <c r="M25" s="363">
        <v>0</v>
      </c>
      <c r="N25" s="362">
        <v>0</v>
      </c>
      <c r="O25" s="363">
        <v>0</v>
      </c>
      <c r="P25" s="362">
        <v>0</v>
      </c>
    </row>
    <row r="26" spans="2:16" s="12" customFormat="1" x14ac:dyDescent="0.2">
      <c r="B26" s="125"/>
      <c r="C26" s="126"/>
      <c r="D26" s="353"/>
      <c r="E26" s="127"/>
      <c r="F26" s="128"/>
      <c r="G26" s="127"/>
      <c r="H26" s="129"/>
      <c r="I26" s="127"/>
      <c r="J26" s="128"/>
      <c r="K26" s="127"/>
      <c r="L26" s="128"/>
      <c r="M26" s="127"/>
      <c r="N26" s="129"/>
      <c r="O26" s="127"/>
      <c r="P26" s="128"/>
    </row>
    <row r="27" spans="2:16" s="12" customFormat="1" x14ac:dyDescent="0.2">
      <c r="B27" s="53" t="s">
        <v>1</v>
      </c>
      <c r="C27" s="82" t="s">
        <v>65</v>
      </c>
      <c r="D27" s="343"/>
      <c r="E27" s="130"/>
      <c r="F27" s="131"/>
      <c r="G27" s="130"/>
      <c r="H27" s="132"/>
      <c r="I27" s="130"/>
      <c r="J27" s="131"/>
      <c r="K27" s="130"/>
      <c r="L27" s="131"/>
      <c r="M27" s="130"/>
      <c r="N27" s="132"/>
      <c r="O27" s="130"/>
      <c r="P27" s="131"/>
    </row>
    <row r="28" spans="2:16" s="12" customFormat="1" x14ac:dyDescent="0.2">
      <c r="B28" s="53"/>
      <c r="C28" s="54">
        <v>2.1</v>
      </c>
      <c r="D28" s="343" t="s">
        <v>39</v>
      </c>
      <c r="E28" s="130"/>
      <c r="F28" s="131"/>
      <c r="G28" s="130"/>
      <c r="H28" s="132"/>
      <c r="I28" s="130"/>
      <c r="J28" s="131"/>
      <c r="K28" s="130"/>
      <c r="L28" s="131"/>
      <c r="M28" s="130"/>
      <c r="N28" s="132"/>
      <c r="O28" s="130"/>
      <c r="P28" s="131"/>
    </row>
    <row r="29" spans="2:16" s="12" customFormat="1" x14ac:dyDescent="0.2">
      <c r="B29" s="53"/>
      <c r="C29" s="54"/>
      <c r="D29" s="343" t="s">
        <v>55</v>
      </c>
      <c r="E29" s="123"/>
      <c r="F29" s="133"/>
      <c r="G29" s="123"/>
      <c r="H29" s="133"/>
      <c r="I29" s="123"/>
      <c r="J29" s="133"/>
      <c r="K29" s="367">
        <v>688896.76</v>
      </c>
      <c r="L29" s="133"/>
      <c r="M29" s="123">
        <v>888823.13</v>
      </c>
      <c r="N29" s="133"/>
      <c r="O29" s="123">
        <v>335883.57999999961</v>
      </c>
      <c r="P29" s="133"/>
    </row>
    <row r="30" spans="2:16" s="12" customFormat="1" ht="28.5" customHeight="1" x14ac:dyDescent="0.2">
      <c r="B30" s="53"/>
      <c r="C30" s="54"/>
      <c r="D30" s="344" t="s">
        <v>54</v>
      </c>
      <c r="E30" s="134"/>
      <c r="F30" s="124"/>
      <c r="G30" s="134"/>
      <c r="H30" s="124"/>
      <c r="I30" s="134"/>
      <c r="J30" s="124"/>
      <c r="K30" s="134"/>
      <c r="L30" s="124">
        <v>678965.65</v>
      </c>
      <c r="M30" s="134"/>
      <c r="N30" s="124">
        <v>876169.34</v>
      </c>
      <c r="O30" s="134"/>
      <c r="P30" s="124">
        <v>230558.04999999981</v>
      </c>
    </row>
    <row r="31" spans="2:16" s="12" customFormat="1" x14ac:dyDescent="0.2">
      <c r="B31" s="53"/>
      <c r="C31" s="54">
        <v>2.2000000000000002</v>
      </c>
      <c r="D31" s="343" t="s">
        <v>35</v>
      </c>
      <c r="E31" s="130"/>
      <c r="F31" s="131"/>
      <c r="G31" s="130"/>
      <c r="H31" s="132"/>
      <c r="I31" s="130"/>
      <c r="J31" s="131"/>
      <c r="K31" s="130"/>
      <c r="L31" s="131"/>
      <c r="M31" s="130"/>
      <c r="N31" s="132"/>
      <c r="O31" s="130"/>
      <c r="P31" s="131"/>
    </row>
    <row r="32" spans="2:16" s="12" customFormat="1" ht="30" x14ac:dyDescent="0.2">
      <c r="B32" s="53"/>
      <c r="C32" s="54"/>
      <c r="D32" s="344" t="s">
        <v>51</v>
      </c>
      <c r="E32" s="123"/>
      <c r="F32" s="133"/>
      <c r="G32" s="123"/>
      <c r="H32" s="135"/>
      <c r="I32" s="123"/>
      <c r="J32" s="133"/>
      <c r="K32" s="123">
        <v>52118.237075993209</v>
      </c>
      <c r="L32" s="133"/>
      <c r="M32" s="123">
        <v>53329.586292400687</v>
      </c>
      <c r="N32" s="135"/>
      <c r="O32" s="123">
        <v>5868.9966316061036</v>
      </c>
      <c r="P32" s="133"/>
    </row>
    <row r="33" spans="2:16" s="12" customFormat="1" ht="30" x14ac:dyDescent="0.2">
      <c r="B33" s="53"/>
      <c r="C33" s="54"/>
      <c r="D33" s="344" t="s">
        <v>44</v>
      </c>
      <c r="E33" s="134"/>
      <c r="F33" s="124"/>
      <c r="G33" s="134"/>
      <c r="H33" s="136"/>
      <c r="I33" s="134"/>
      <c r="J33" s="124"/>
      <c r="K33" s="134"/>
      <c r="L33" s="124">
        <v>8342.5452883353773</v>
      </c>
      <c r="M33" s="134"/>
      <c r="N33" s="136">
        <v>8536.4454711664639</v>
      </c>
      <c r="O33" s="134"/>
      <c r="P33" s="124">
        <v>1862.4092404981602</v>
      </c>
    </row>
    <row r="34" spans="2:16" s="12" customFormat="1" x14ac:dyDescent="0.2">
      <c r="B34" s="53"/>
      <c r="C34" s="54">
        <v>2.2999999999999998</v>
      </c>
      <c r="D34" s="343" t="s">
        <v>28</v>
      </c>
      <c r="E34" s="123"/>
      <c r="F34" s="133"/>
      <c r="G34" s="123"/>
      <c r="H34" s="135"/>
      <c r="I34" s="123"/>
      <c r="J34" s="133"/>
      <c r="K34" s="123">
        <v>52694.555734029571</v>
      </c>
      <c r="L34" s="133"/>
      <c r="M34" s="123">
        <v>128484.83264395664</v>
      </c>
      <c r="N34" s="135"/>
      <c r="O34" s="123">
        <v>26315.611622013792</v>
      </c>
      <c r="P34" s="133"/>
    </row>
    <row r="35" spans="2:16" s="12" customFormat="1" x14ac:dyDescent="0.2">
      <c r="B35" s="53"/>
      <c r="C35" s="54">
        <v>2.4</v>
      </c>
      <c r="D35" s="343" t="s">
        <v>36</v>
      </c>
      <c r="E35" s="130"/>
      <c r="F35" s="131"/>
      <c r="G35" s="130"/>
      <c r="H35" s="132"/>
      <c r="I35" s="130"/>
      <c r="J35" s="131"/>
      <c r="K35" s="130"/>
      <c r="L35" s="131"/>
      <c r="M35" s="130"/>
      <c r="N35" s="132"/>
      <c r="O35" s="130"/>
      <c r="P35" s="131"/>
    </row>
    <row r="36" spans="2:16" s="12" customFormat="1" ht="30" x14ac:dyDescent="0.2">
      <c r="B36" s="53"/>
      <c r="C36" s="54"/>
      <c r="D36" s="344" t="s">
        <v>52</v>
      </c>
      <c r="E36" s="123"/>
      <c r="F36" s="133"/>
      <c r="G36" s="123"/>
      <c r="H36" s="135"/>
      <c r="I36" s="123"/>
      <c r="J36" s="133"/>
      <c r="K36" s="123"/>
      <c r="L36" s="133"/>
      <c r="M36" s="123"/>
      <c r="N36" s="135"/>
      <c r="O36" s="123"/>
      <c r="P36" s="133"/>
    </row>
    <row r="37" spans="2:16" s="12" customFormat="1" ht="30" x14ac:dyDescent="0.2">
      <c r="B37" s="53"/>
      <c r="C37" s="54"/>
      <c r="D37" s="344" t="s">
        <v>43</v>
      </c>
      <c r="E37" s="134"/>
      <c r="F37" s="124"/>
      <c r="G37" s="134"/>
      <c r="H37" s="136"/>
      <c r="I37" s="134"/>
      <c r="J37" s="124"/>
      <c r="K37" s="134"/>
      <c r="L37" s="124"/>
      <c r="M37" s="134"/>
      <c r="N37" s="136"/>
      <c r="O37" s="134"/>
      <c r="P37" s="124"/>
    </row>
    <row r="38" spans="2:16" s="12" customFormat="1" x14ac:dyDescent="0.2">
      <c r="B38" s="53"/>
      <c r="C38" s="54">
        <v>2.5</v>
      </c>
      <c r="D38" s="343" t="s">
        <v>29</v>
      </c>
      <c r="E38" s="123"/>
      <c r="F38" s="133"/>
      <c r="G38" s="123"/>
      <c r="H38" s="135"/>
      <c r="I38" s="123"/>
      <c r="J38" s="133"/>
      <c r="K38" s="123"/>
      <c r="L38" s="133"/>
      <c r="M38" s="123"/>
      <c r="N38" s="135"/>
      <c r="O38" s="123"/>
      <c r="P38" s="133"/>
    </row>
    <row r="39" spans="2:16" s="12" customFormat="1" x14ac:dyDescent="0.2">
      <c r="B39" s="53"/>
      <c r="C39" s="54">
        <v>2.6</v>
      </c>
      <c r="D39" s="343" t="s">
        <v>31</v>
      </c>
      <c r="E39" s="130"/>
      <c r="F39" s="131"/>
      <c r="G39" s="130"/>
      <c r="H39" s="132"/>
      <c r="I39" s="130"/>
      <c r="J39" s="131"/>
      <c r="K39" s="130"/>
      <c r="L39" s="131"/>
      <c r="M39" s="130"/>
      <c r="N39" s="132"/>
      <c r="O39" s="130"/>
      <c r="P39" s="131"/>
    </row>
    <row r="40" spans="2:16" s="12" customFormat="1" ht="28.5" customHeight="1" x14ac:dyDescent="0.2">
      <c r="B40" s="53"/>
      <c r="C40" s="54"/>
      <c r="D40" s="344" t="s">
        <v>112</v>
      </c>
      <c r="E40" s="123"/>
      <c r="F40" s="133"/>
      <c r="G40" s="123"/>
      <c r="H40" s="135"/>
      <c r="I40" s="123"/>
      <c r="J40" s="133"/>
      <c r="K40" s="123"/>
      <c r="L40" s="133"/>
      <c r="M40" s="123"/>
      <c r="N40" s="135"/>
      <c r="O40" s="123"/>
      <c r="P40" s="133"/>
    </row>
    <row r="41" spans="2:16" s="12" customFormat="1" ht="27.95" customHeight="1" x14ac:dyDescent="0.2">
      <c r="B41" s="53"/>
      <c r="C41" s="54"/>
      <c r="D41" s="344" t="s">
        <v>113</v>
      </c>
      <c r="E41" s="134"/>
      <c r="F41" s="124"/>
      <c r="G41" s="134"/>
      <c r="H41" s="136"/>
      <c r="I41" s="134"/>
      <c r="J41" s="124"/>
      <c r="K41" s="134"/>
      <c r="L41" s="124"/>
      <c r="M41" s="134"/>
      <c r="N41" s="136"/>
      <c r="O41" s="134"/>
      <c r="P41" s="124"/>
    </row>
    <row r="42" spans="2:16" s="12" customFormat="1" x14ac:dyDescent="0.2">
      <c r="B42" s="53"/>
      <c r="C42" s="54">
        <v>2.7</v>
      </c>
      <c r="D42" s="343" t="s">
        <v>37</v>
      </c>
      <c r="E42" s="130"/>
      <c r="F42" s="131"/>
      <c r="G42" s="130"/>
      <c r="H42" s="132"/>
      <c r="I42" s="130"/>
      <c r="J42" s="131"/>
      <c r="K42" s="130"/>
      <c r="L42" s="131"/>
      <c r="M42" s="130"/>
      <c r="N42" s="132"/>
      <c r="O42" s="130"/>
      <c r="P42" s="131"/>
    </row>
    <row r="43" spans="2:16" s="12" customFormat="1" x14ac:dyDescent="0.2">
      <c r="B43" s="53"/>
      <c r="C43" s="54"/>
      <c r="D43" s="344" t="s">
        <v>114</v>
      </c>
      <c r="E43" s="123"/>
      <c r="F43" s="133"/>
      <c r="G43" s="123"/>
      <c r="H43" s="135"/>
      <c r="I43" s="123"/>
      <c r="J43" s="133"/>
      <c r="K43" s="123"/>
      <c r="L43" s="133"/>
      <c r="M43" s="123"/>
      <c r="N43" s="135"/>
      <c r="O43" s="123"/>
      <c r="P43" s="133"/>
    </row>
    <row r="44" spans="2:16" s="12" customFormat="1" ht="30" x14ac:dyDescent="0.2">
      <c r="B44" s="53"/>
      <c r="C44" s="54"/>
      <c r="D44" s="344" t="s">
        <v>115</v>
      </c>
      <c r="E44" s="134"/>
      <c r="F44" s="124"/>
      <c r="G44" s="134"/>
      <c r="H44" s="136"/>
      <c r="I44" s="134"/>
      <c r="J44" s="124"/>
      <c r="K44" s="134"/>
      <c r="L44" s="124"/>
      <c r="M44" s="134"/>
      <c r="N44" s="136"/>
      <c r="O44" s="134"/>
      <c r="P44" s="124"/>
    </row>
    <row r="45" spans="2:16" s="12" customFormat="1" x14ac:dyDescent="0.2">
      <c r="B45" s="53"/>
      <c r="C45" s="137" t="s">
        <v>116</v>
      </c>
      <c r="D45" s="343" t="s">
        <v>30</v>
      </c>
      <c r="E45" s="123"/>
      <c r="F45" s="138"/>
      <c r="G45" s="123"/>
      <c r="H45" s="139"/>
      <c r="I45" s="123"/>
      <c r="J45" s="138"/>
      <c r="K45" s="123"/>
      <c r="L45" s="138"/>
      <c r="M45" s="123"/>
      <c r="N45" s="139"/>
      <c r="O45" s="123"/>
      <c r="P45" s="138"/>
    </row>
    <row r="46" spans="2:16" s="12" customFormat="1" x14ac:dyDescent="0.2">
      <c r="B46" s="53"/>
      <c r="C46" s="54">
        <v>2.9</v>
      </c>
      <c r="D46" s="343" t="s">
        <v>100</v>
      </c>
      <c r="E46" s="130"/>
      <c r="F46" s="140"/>
      <c r="G46" s="130"/>
      <c r="H46" s="141"/>
      <c r="I46" s="130"/>
      <c r="J46" s="140"/>
      <c r="K46" s="130"/>
      <c r="L46" s="140"/>
      <c r="M46" s="130"/>
      <c r="N46" s="141"/>
      <c r="O46" s="130"/>
      <c r="P46" s="140"/>
    </row>
    <row r="47" spans="2:16" s="12" customFormat="1" x14ac:dyDescent="0.2">
      <c r="B47" s="53"/>
      <c r="C47" s="54"/>
      <c r="D47" s="344" t="s">
        <v>117</v>
      </c>
      <c r="E47" s="123"/>
      <c r="F47" s="142"/>
      <c r="G47" s="123"/>
      <c r="H47" s="143"/>
      <c r="I47" s="123"/>
      <c r="J47" s="142"/>
      <c r="K47" s="123"/>
      <c r="L47" s="142"/>
      <c r="M47" s="123"/>
      <c r="N47" s="143"/>
      <c r="O47" s="123"/>
      <c r="P47" s="142"/>
    </row>
    <row r="48" spans="2:16" s="12" customFormat="1" x14ac:dyDescent="0.2">
      <c r="B48" s="53"/>
      <c r="C48" s="54"/>
      <c r="D48" s="343" t="s">
        <v>118</v>
      </c>
      <c r="E48" s="123"/>
      <c r="F48" s="142"/>
      <c r="G48" s="123"/>
      <c r="H48" s="143"/>
      <c r="I48" s="123"/>
      <c r="J48" s="142"/>
      <c r="K48" s="123"/>
      <c r="L48" s="142"/>
      <c r="M48" s="123"/>
      <c r="N48" s="143"/>
      <c r="O48" s="123"/>
      <c r="P48" s="142"/>
    </row>
    <row r="49" spans="1:16" s="12" customFormat="1" x14ac:dyDescent="0.2">
      <c r="B49" s="53"/>
      <c r="C49" s="54"/>
      <c r="D49" s="343" t="s">
        <v>119</v>
      </c>
      <c r="E49" s="123"/>
      <c r="F49" s="138"/>
      <c r="G49" s="123"/>
      <c r="H49" s="139"/>
      <c r="I49" s="123"/>
      <c r="J49" s="138"/>
      <c r="K49" s="123"/>
      <c r="L49" s="138"/>
      <c r="M49" s="123"/>
      <c r="N49" s="139"/>
      <c r="O49" s="123"/>
      <c r="P49" s="138"/>
    </row>
    <row r="50" spans="1:16" s="12" customFormat="1" x14ac:dyDescent="0.2">
      <c r="B50" s="53"/>
      <c r="C50" s="144" t="s">
        <v>14</v>
      </c>
      <c r="D50" s="343" t="s">
        <v>26</v>
      </c>
      <c r="E50" s="123"/>
      <c r="F50" s="124"/>
      <c r="G50" s="123"/>
      <c r="H50" s="136"/>
      <c r="I50" s="123"/>
      <c r="J50" s="124"/>
      <c r="K50" s="123"/>
      <c r="L50" s="124"/>
      <c r="M50" s="123"/>
      <c r="N50" s="136"/>
      <c r="O50" s="123"/>
      <c r="P50" s="124"/>
    </row>
    <row r="51" spans="1:16" s="12" customFormat="1" x14ac:dyDescent="0.2">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688320.4413419636</v>
      </c>
      <c r="L51" s="79">
        <f>L30+L33+L37+L41+L44+L47+L48+L50</f>
        <v>687308.19528833544</v>
      </c>
      <c r="M51" s="78">
        <f>M29+M32-M34+M36-M38+M40+M43-M45+M47+M48-M49+M50</f>
        <v>813667.88364844408</v>
      </c>
      <c r="N51" s="79">
        <f>N30+N33+N37+N41+N44+N47+N48+N50</f>
        <v>884705.78547116648</v>
      </c>
      <c r="O51" s="78">
        <f>O29+O32-O34+O36-O38+O40+O43-O45+O47+O48-O49+O50</f>
        <v>315436.96500959195</v>
      </c>
      <c r="P51" s="79">
        <f>P30+P33+P37+P41+P44+P47+P48+P50</f>
        <v>232420.45924049796</v>
      </c>
    </row>
    <row r="52" spans="1:16" s="12" customFormat="1" ht="15.75" thickBot="1" x14ac:dyDescent="0.25">
      <c r="B52" s="125"/>
      <c r="C52" s="95"/>
      <c r="D52" s="354"/>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5" priority="146" stopIfTrue="1" operator="lessThan">
      <formula>0</formula>
    </cfRule>
  </conditionalFormatting>
  <conditionalFormatting sqref="E22:P25">
    <cfRule type="cellIs" dxfId="14" priority="2" stopIfTrue="1" operator="lessThan">
      <formula>0</formula>
    </cfRule>
  </conditionalFormatting>
  <conditionalFormatting sqref="E50:P51">
    <cfRule type="cellIs" dxfId="13" priority="22" stopIfTrue="1" operator="lessThan">
      <formula>0</formula>
    </cfRule>
  </conditionalFormatting>
  <conditionalFormatting sqref="G29 H30">
    <cfRule type="cellIs" dxfId="12" priority="62" stopIfTrue="1" operator="lessThan">
      <formula>0</formula>
    </cfRule>
  </conditionalFormatting>
  <conditionalFormatting sqref="I29 J30">
    <cfRule type="cellIs" dxfId="11" priority="61" stopIfTrue="1" operator="lessThan">
      <formula>0</formula>
    </cfRule>
  </conditionalFormatting>
  <conditionalFormatting sqref="K29">
    <cfRule type="cellIs" dxfId="10" priority="1" stopIfTrue="1" operator="lessThan">
      <formula>0</formula>
    </cfRule>
  </conditionalFormatting>
  <conditionalFormatting sqref="K32 M32 O32 L33 N33 P33 K34 M34 O34 K36 M36 O36 L37 N37 P37 K38 M38 O38 K40 M40 O40 L41 N41 P41 L44 N44 P44 K45 M45 O45 K49 M49 O49">
    <cfRule type="cellIs" dxfId="9" priority="70" stopIfTrue="1" operator="lessThan">
      <formula>0</formula>
    </cfRule>
  </conditionalFormatting>
  <conditionalFormatting sqref="L30">
    <cfRule type="cellIs" dxfId="8" priority="60" stopIfTrue="1" operator="lessThan">
      <formula>0</formula>
    </cfRule>
  </conditionalFormatting>
  <conditionalFormatting sqref="M29 N30">
    <cfRule type="cellIs" dxfId="7" priority="59" stopIfTrue="1" operator="lessThan">
      <formula>0</formula>
    </cfRule>
  </conditionalFormatting>
  <conditionalFormatting sqref="O29 P30">
    <cfRule type="cellIs" dxfId="6" priority="58" stopIfTrue="1" operator="lessThan">
      <formula>0</formula>
    </cfRule>
  </conditionalFormatting>
  <pageMargins left="0.2" right="0.2" top="0.35" bottom="0.25" header="0.2" footer="0.2"/>
  <pageSetup scale="32" fitToHeight="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22" sqref="B22"/>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Unimerica Insurance Company</v>
      </c>
    </row>
    <row r="9" spans="2:4" ht="15.75" customHeight="1" x14ac:dyDescent="0.25">
      <c r="B9" s="32" t="s">
        <v>90</v>
      </c>
    </row>
    <row r="10" spans="2:4" ht="15" customHeight="1" x14ac:dyDescent="0.2">
      <c r="B10" s="152" t="str">
        <f>'Cover Page'!C9</f>
        <v>Unimerica Life Insurance Company</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60" x14ac:dyDescent="0.2">
      <c r="B18" s="156" t="s">
        <v>164</v>
      </c>
      <c r="C18" s="164"/>
      <c r="D18" s="287" t="s">
        <v>169</v>
      </c>
    </row>
    <row r="19" spans="2:4" s="11" customFormat="1" ht="45" x14ac:dyDescent="0.2">
      <c r="B19" s="156" t="s">
        <v>165</v>
      </c>
      <c r="C19" s="164"/>
      <c r="D19" s="287" t="s">
        <v>170</v>
      </c>
    </row>
    <row r="20" spans="2:4" s="11" customFormat="1" ht="60" x14ac:dyDescent="0.2">
      <c r="B20" s="156" t="s">
        <v>166</v>
      </c>
      <c r="C20" s="164"/>
      <c r="D20" s="287" t="s">
        <v>171</v>
      </c>
    </row>
    <row r="21" spans="2:4" s="11" customFormat="1" ht="75" x14ac:dyDescent="0.2">
      <c r="B21" s="156" t="s">
        <v>167</v>
      </c>
      <c r="C21" s="164"/>
      <c r="D21" s="287" t="s">
        <v>172</v>
      </c>
    </row>
    <row r="22" spans="2:4" s="11" customFormat="1" ht="90" x14ac:dyDescent="0.2">
      <c r="B22" s="156" t="s">
        <v>168</v>
      </c>
      <c r="C22" s="164"/>
      <c r="D22" s="287" t="s">
        <v>173</v>
      </c>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75" x14ac:dyDescent="0.2">
      <c r="B26" s="156" t="s">
        <v>174</v>
      </c>
      <c r="C26" s="164"/>
      <c r="D26" s="287" t="s">
        <v>176</v>
      </c>
    </row>
    <row r="27" spans="2:4" s="11" customFormat="1" ht="90" x14ac:dyDescent="0.2">
      <c r="B27" s="156" t="s">
        <v>175</v>
      </c>
      <c r="C27" s="164"/>
      <c r="D27" s="287" t="s">
        <v>177</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90" x14ac:dyDescent="0.2">
      <c r="B33" s="156" t="s">
        <v>178</v>
      </c>
      <c r="C33" s="164"/>
      <c r="D33" s="287" t="s">
        <v>180</v>
      </c>
    </row>
    <row r="34" spans="2:4" s="11" customFormat="1" ht="60" x14ac:dyDescent="0.2">
      <c r="B34" s="156" t="s">
        <v>179</v>
      </c>
      <c r="C34" s="164"/>
      <c r="D34" s="287" t="s">
        <v>181</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t="s">
        <v>182</v>
      </c>
      <c r="C40" s="164"/>
      <c r="D40" s="287" t="s">
        <v>183</v>
      </c>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105" x14ac:dyDescent="0.2">
      <c r="B47" s="156" t="s">
        <v>21</v>
      </c>
      <c r="C47" s="164"/>
      <c r="D47" s="287" t="s">
        <v>184</v>
      </c>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90" x14ac:dyDescent="0.2">
      <c r="B55" s="156" t="s">
        <v>18</v>
      </c>
      <c r="C55" s="169"/>
      <c r="D55" s="287" t="s">
        <v>185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45" x14ac:dyDescent="0.2">
      <c r="B62" s="156" t="s">
        <v>19</v>
      </c>
      <c r="C62" s="169"/>
      <c r="D62" s="287" t="s">
        <v>186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90" x14ac:dyDescent="0.2">
      <c r="B69" s="156" t="s">
        <v>187</v>
      </c>
      <c r="C69" s="169"/>
      <c r="D69" s="287" t="s">
        <v>188</v>
      </c>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225" x14ac:dyDescent="0.2">
      <c r="B76" s="156" t="s">
        <v>20</v>
      </c>
      <c r="C76" s="169"/>
      <c r="D76" s="287" t="s">
        <v>189</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22"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topLeftCell="M1" zoomScale="60" zoomScaleNormal="60" workbookViewId="0">
      <selection activeCell="R48" sqref="R48"/>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8"/>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8"/>
      <c r="C8" s="317"/>
      <c r="D8" s="318" t="str">
        <f>'Cover Page'!C8</f>
        <v>Unimerica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8"/>
      <c r="C10" s="317"/>
      <c r="D10" s="318" t="str">
        <f>'Cover Page'!C9</f>
        <v>Unimerica Life Insurance Company</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8"/>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v>674815</v>
      </c>
      <c r="R21" s="207">
        <v>741190</v>
      </c>
      <c r="S21" s="135"/>
      <c r="T21" s="133"/>
      <c r="U21" s="206">
        <v>1778636</v>
      </c>
      <c r="V21" s="207">
        <v>1807239</v>
      </c>
      <c r="W21" s="135"/>
      <c r="X21" s="133"/>
      <c r="Y21" s="206">
        <v>553459</v>
      </c>
      <c r="Z21" s="207">
        <v>370149</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674815</v>
      </c>
      <c r="R22" s="209">
        <v>741190</v>
      </c>
      <c r="S22" s="210">
        <f>'Pt 1 Summary of Data'!L24</f>
        <v>687308.19528833544</v>
      </c>
      <c r="T22" s="211">
        <f>SUM(Q22:S22)</f>
        <v>2103313.1952883354</v>
      </c>
      <c r="U22" s="208">
        <v>1778636</v>
      </c>
      <c r="V22" s="209">
        <v>1807239</v>
      </c>
      <c r="W22" s="210">
        <f>'Pt 1 Summary of Data'!N24</f>
        <v>884705.78547116648</v>
      </c>
      <c r="X22" s="211">
        <f>SUM(U22:W22)</f>
        <v>4470580.7854711665</v>
      </c>
      <c r="Y22" s="208">
        <v>553459</v>
      </c>
      <c r="Z22" s="209">
        <v>370149</v>
      </c>
      <c r="AA22" s="210">
        <f>'Pt 1 Summary of Data'!P24</f>
        <v>232420.45924049796</v>
      </c>
      <c r="AB22" s="211">
        <f>SUM(Y22:AA22)</f>
        <v>1156028.459240498</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674815</v>
      </c>
      <c r="R23" s="212">
        <f>SUM(R$22:R$22)</f>
        <v>741190</v>
      </c>
      <c r="S23" s="212">
        <f>SUM(S$22:S$22)</f>
        <v>687308.19528833544</v>
      </c>
      <c r="T23" s="211">
        <f>SUM(Q23:S23)</f>
        <v>2103313.1952883354</v>
      </c>
      <c r="U23" s="212">
        <f>SUM(U$22:U$22)</f>
        <v>1778636</v>
      </c>
      <c r="V23" s="212">
        <f>SUM(V$22:V$22)</f>
        <v>1807239</v>
      </c>
      <c r="W23" s="212">
        <f>SUM(W$22:W$22)</f>
        <v>884705.78547116648</v>
      </c>
      <c r="X23" s="211">
        <f>SUM(U23:W23)</f>
        <v>4470580.7854711665</v>
      </c>
      <c r="Y23" s="359">
        <f>SUM(Y$22:Y$22)</f>
        <v>553459</v>
      </c>
      <c r="Z23" s="212">
        <f>SUM(Z$22:Z$22)</f>
        <v>370149</v>
      </c>
      <c r="AA23" s="212">
        <f>SUM(AA$22:AA$22)</f>
        <v>232420.45924049796</v>
      </c>
      <c r="AB23" s="211">
        <f>SUM(Y23:AA23)</f>
        <v>1156028.459240498</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829021.82000000007</v>
      </c>
      <c r="R26" s="209">
        <v>859051.8076477882</v>
      </c>
      <c r="S26" s="219">
        <f>'Pt 1 Summary of Data'!L21</f>
        <v>920479.21</v>
      </c>
      <c r="T26" s="211">
        <f>SUM(Q26:S26)</f>
        <v>2608552.8376477882</v>
      </c>
      <c r="U26" s="218">
        <v>2244414.9800000004</v>
      </c>
      <c r="V26" s="209">
        <v>2357425.8833688777</v>
      </c>
      <c r="W26" s="219">
        <f>'Pt 1 Summary of Data'!N21</f>
        <v>1331265.3699999999</v>
      </c>
      <c r="X26" s="211">
        <f>SUM(U26:W26)</f>
        <v>5933106.2333688783</v>
      </c>
      <c r="Y26" s="218">
        <v>724151.21999999881</v>
      </c>
      <c r="Z26" s="209">
        <v>497739.80898333481</v>
      </c>
      <c r="AA26" s="219">
        <f>'Pt 1 Summary of Data'!P21</f>
        <v>329904.79000000004</v>
      </c>
      <c r="AB26" s="211">
        <f>SUM(Y26:AA26)</f>
        <v>1551795.8189833337</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34299.726193168448</v>
      </c>
      <c r="R27" s="209">
        <v>30197.916525462948</v>
      </c>
      <c r="S27" s="219">
        <f>'Pt 1 Summary of Data'!L35</f>
        <v>54427.722188763655</v>
      </c>
      <c r="T27" s="211">
        <f>SUM(Q27:S27)</f>
        <v>118925.36490739505</v>
      </c>
      <c r="U27" s="218">
        <v>102577.75491741399</v>
      </c>
      <c r="V27" s="209">
        <v>130593.70121340841</v>
      </c>
      <c r="W27" s="219">
        <f>'Pt 1 Summary of Data'!N35</f>
        <v>117098.01830429156</v>
      </c>
      <c r="X27" s="211">
        <f>SUM(U27:W27)</f>
        <v>350269.47443511395</v>
      </c>
      <c r="Y27" s="218">
        <v>29245.66554115733</v>
      </c>
      <c r="Z27" s="209">
        <v>30873.292599208798</v>
      </c>
      <c r="AA27" s="219">
        <f>'Pt 1 Summary of Data'!P35</f>
        <v>4979.3798494247621</v>
      </c>
      <c r="AB27" s="211">
        <f>SUM(Y27:AA27)</f>
        <v>65098.337989790889</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794722.09380683163</v>
      </c>
      <c r="R28" s="219">
        <f t="shared" si="0"/>
        <v>828853.89112232521</v>
      </c>
      <c r="S28" s="219">
        <f t="shared" si="0"/>
        <v>866051.48781123629</v>
      </c>
      <c r="T28" s="79">
        <f>T$26-T$27</f>
        <v>2489627.4727403931</v>
      </c>
      <c r="U28" s="219">
        <f t="shared" si="0"/>
        <v>2141837.2250825865</v>
      </c>
      <c r="V28" s="219">
        <f t="shared" si="0"/>
        <v>2226832.1821554694</v>
      </c>
      <c r="W28" s="219">
        <f t="shared" si="0"/>
        <v>1214167.3516957082</v>
      </c>
      <c r="X28" s="79">
        <f>X$26-X$27</f>
        <v>5582836.758933764</v>
      </c>
      <c r="Y28" s="78">
        <f t="shared" si="0"/>
        <v>694905.55445884145</v>
      </c>
      <c r="Z28" s="219">
        <f t="shared" si="0"/>
        <v>466866.51638412604</v>
      </c>
      <c r="AA28" s="219">
        <f t="shared" si="0"/>
        <v>324925.41015057528</v>
      </c>
      <c r="AB28" s="79">
        <f>AB$26-AB$27</f>
        <v>1486697.4809935428</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2961</v>
      </c>
      <c r="R30" s="224">
        <v>3237</v>
      </c>
      <c r="S30" s="225">
        <f>'Pt 1 Summary of Data'!L49</f>
        <v>3449.1666666666665</v>
      </c>
      <c r="T30" s="226">
        <f>SUM(Q30:S30)</f>
        <v>9647.1666666666661</v>
      </c>
      <c r="U30" s="227">
        <v>5895</v>
      </c>
      <c r="V30" s="224">
        <v>6299</v>
      </c>
      <c r="W30" s="228">
        <f>'Pt 1 Summary of Data'!N49</f>
        <v>3529.3333333333335</v>
      </c>
      <c r="X30" s="226">
        <f>SUM(U30:W30)</f>
        <v>15723.333333333334</v>
      </c>
      <c r="Y30" s="227">
        <v>1701</v>
      </c>
      <c r="Z30" s="224">
        <v>1164</v>
      </c>
      <c r="AA30" s="228">
        <f>'Pt 1 Summary of Data'!P49</f>
        <v>770</v>
      </c>
      <c r="AB30" s="226">
        <f>SUM(Y30:AA30)</f>
        <v>3635</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0.84483048902620272</v>
      </c>
      <c r="U33" s="237"/>
      <c r="V33" s="238"/>
      <c r="W33" s="238"/>
      <c r="X33" s="239">
        <f>IF(X30&lt;1000,"Not Required to Calculate",X23/X28)</f>
        <v>0.80077225584596512</v>
      </c>
      <c r="Y33" s="237"/>
      <c r="Z33" s="238"/>
      <c r="AA33" s="238"/>
      <c r="AB33" s="360">
        <f>IF(AB30&lt;1000,"Not Required to Calculate",AB23/AB28)</f>
        <v>0.77758150129368453</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24" fitToHeight="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34" sqref="B34"/>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2" t="s">
        <v>127</v>
      </c>
    </row>
    <row r="8" spans="2:3" ht="15.75" customHeight="1" x14ac:dyDescent="0.25">
      <c r="B8" s="243" t="str">
        <f>'Cover Page'!C8</f>
        <v>Unimerica Insurance Company</v>
      </c>
      <c r="C8" s="288"/>
    </row>
    <row r="9" spans="2:3" ht="15.75" customHeight="1" x14ac:dyDescent="0.25">
      <c r="B9" s="32" t="s">
        <v>90</v>
      </c>
      <c r="C9" s="288"/>
    </row>
    <row r="10" spans="2:3" ht="15.75" customHeight="1" x14ac:dyDescent="0.25">
      <c r="B10" s="243" t="str">
        <f>'Cover Page'!C9</f>
        <v>Unimerica Life Insurance Company</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64">
        <v>0</v>
      </c>
    </row>
    <row r="18" spans="2:3" s="11" customFormat="1" ht="47.25" x14ac:dyDescent="0.2">
      <c r="B18" s="330" t="s">
        <v>156</v>
      </c>
      <c r="C18" s="315"/>
    </row>
    <row r="19" spans="2:3" s="11" customFormat="1" x14ac:dyDescent="0.2">
      <c r="B19" s="309" t="s">
        <v>96</v>
      </c>
      <c r="C19" s="306" t="s">
        <v>190</v>
      </c>
    </row>
    <row r="20" spans="2:3" s="11" customFormat="1" x14ac:dyDescent="0.2">
      <c r="B20" s="308" t="s">
        <v>97</v>
      </c>
      <c r="C20" s="336" t="s">
        <v>190</v>
      </c>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t="s">
        <v>190</v>
      </c>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E19" sqref="E19"/>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1"/>
    </row>
    <row r="8" spans="2:4" ht="15.75" customHeight="1" x14ac:dyDescent="0.25">
      <c r="B8" s="243" t="str">
        <f>'Cover Page'!C8</f>
        <v>Unimerica Insurance Company</v>
      </c>
    </row>
    <row r="9" spans="2:4" ht="15.75" customHeight="1" x14ac:dyDescent="0.25">
      <c r="B9" s="32" t="s">
        <v>90</v>
      </c>
    </row>
    <row r="10" spans="2:4" ht="15.75" customHeight="1" x14ac:dyDescent="0.25">
      <c r="B10" s="243" t="str">
        <f>'Cover Page'!C9</f>
        <v>Unimerica Life Insurance Company</v>
      </c>
    </row>
    <row r="11" spans="2:4" ht="15.75" x14ac:dyDescent="0.25">
      <c r="B11" s="32" t="s">
        <v>85</v>
      </c>
    </row>
    <row r="12" spans="2:4" x14ac:dyDescent="0.2">
      <c r="B12" s="152" t="str">
        <f>'Cover Page'!C6</f>
        <v>2023</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c r="B22" s="365"/>
    </row>
    <row r="23" spans="2:2" s="12" customFormat="1" x14ac:dyDescent="0.2">
      <c r="B23" s="11" t="s">
        <v>93</v>
      </c>
    </row>
    <row r="24" spans="2:2" s="12" customFormat="1" x14ac:dyDescent="0.2"/>
    <row r="25" spans="2:2" s="12" customFormat="1" x14ac:dyDescent="0.2"/>
    <row r="26" spans="2:2" s="12" customFormat="1" x14ac:dyDescent="0.2">
      <c r="B26" s="365"/>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2024-09-30T20:20:46Z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