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1566B3E1-FF23-4FD3-BBBC-06772F7CBB99}" xr6:coauthVersionLast="47" xr6:coauthVersionMax="47" xr10:uidLastSave="{00000000-0000-0000-0000-000000000000}"/>
  <bookViews>
    <workbookView xWindow="7065" yWindow="-16380" windowWidth="29040" windowHeight="157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4" l="1"/>
  <c r="P32" i="4" s="1"/>
  <c r="P31" i="4"/>
  <c r="O31" i="4"/>
  <c r="O36" i="18"/>
  <c r="I28" i="10"/>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<sst xmlns="http://schemas.openxmlformats.org/spreadsheetml/2006/main" count="318" uniqueCount="168">
  <si>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</si>
  <si>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</si>
  <si>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</si>
  <si>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</si>
  <si>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</si>
  <si>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</si>
  <si>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</si>
  <si>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</si>
  <si>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</si>
  <si>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</si>
  <si>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</si>
  <si>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</si>
  <si>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</si>
  <si>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</si>
  <si>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</si>
  <si>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</si>
  <si>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</si>
  <si>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</si>
  <si>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</si>
  <si>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</si>
  <si>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</si>
  <si>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</si>
  <si>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</si>
  <si>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</si>
  <si>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</si>
  <si>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</si>
  <si>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</si>
  <si>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</si>
  <si>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</si>
  <si>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</si>
  <si>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</si>
  <si>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</si>
  <si>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</si>
  <si>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</si>
  <si>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</si>
  <si>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</si>
  <si>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</si>
  <si>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</si>
  <si>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</si>
  <si>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</si>
  <si>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</si>
  <si>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</si>
  <si>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</si>
  <si>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</si>
  <si>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</si>
  <si>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</si>
  <si>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</si>
  <si>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</si>
  <si>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</si>
  <si>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</si>
  <si>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</si>
  <si>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</si>
  <si>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</si>
  <si>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</si>
  <si>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</si>
  <si>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</si>
  <si>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</si>
  <si>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</si>
  <si>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</si>
  <si>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</si>
  <si>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</si>
  <si>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</si>
  <si>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</si>
  <si>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</si>
  <si>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</si>
  <si>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</si>
  <si>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</si>
  <si>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</si>
  <si>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</si>
  <si>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</si>
  <si>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</si>
  <si>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</si>
  <si>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</si>
  <si>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</si>
  <si>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</si>
  <si>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</si>
  <si>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</si>
  <si>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</si>
  <si>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</si>
  <si>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</si>
  <si>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</si>
  <si>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</si>
  <si>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</si>
  <si>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</si>
  <si>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</si>
  <si>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</si>
  <si>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</si>
  <si>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</si>
  <si>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</si>
  <si>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</si>
  <si>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</si>
  <si>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</si>
  <si>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</si>
  <si>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</si>
  <si>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</si>
  <si>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</si>
  <si>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</si>
  <si>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</si>
  <si>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</si>
  <si>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</si>
  <si>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</si>
  <si>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</si>
  <si>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</si>
  <si>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</si>
  <si>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</si>
  <si>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</si>
  <si>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</si>
  <si>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</si>
  <si>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</si>
  <si>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</si>
  <si>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</si>
  <si>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</si>
  <si>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</si>
  <si>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</si>
  <si>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</si>
  <si>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</si>
  <si>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</si>
  <si>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</si>
  <si>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</si>
  <si>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</si>
  <si>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</si>
  <si>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</si>
  <si>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</si>
  <si>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</si>
  <si>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</si>
  <si>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</si>
  <si>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</si>
  <si>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</si>
  <si>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</si>
  <si>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</si>
  <si>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</si>
  <si>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</si>
  <si>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</si>
  <si>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</si>
  <si>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</si>
  <si>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</si>
  <si>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</si>
  <si>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</si>
  <si>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</si>
  <si>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</si>
  <si>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</si>
  <si>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</si>
  <si>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</si>
  <si>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</si>
  <si>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</si>
  <si>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</si>
  <si>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</si>
  <si>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</si>
  <si>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</si>
  <si>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</si>
  <si>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</si>
  <si>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</si>
  <si>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</si>
  <si>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</si>
  <si>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</si>
  <si>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</si>
  <si>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</si>
  <si>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</si>
  <si>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</si>
  <si>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</si>
  <si>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</si>
  <si>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Lincoln Financial</t>
  </si>
  <si>
    <t>The Lincoln National Life Insurance Company (LNL)</t>
  </si>
  <si>
    <t>NAIC: 65676</t>
  </si>
  <si>
    <t xml:space="preserve">Expenses are allocated on a cost center-level basis using one of the following: paid claims, quotes, subscribers, coverages, cases, new claims, open claims, list bills, self bills, sales, in force lives or in </t>
  </si>
  <si>
    <t>Allocations are not automatically available at a state level.  However, CA premium is tracked on an independent database.  For survey, manually calculated the CA ratio of expenses using the total CA sitused state premium for the survey divided by the total premium for all states.</t>
  </si>
  <si>
    <t xml:space="preserve">Expenses are allocated on a cost center-level basis using one of the following: paid claims, quotes, subscribers, coverages, cases, new claims, open claims, list bills, self bills, sales, in force lives or in force premium. </t>
  </si>
  <si>
    <t>Allocations are not automatically available at a state level.  However, CA premium is tracked on an independent database.  For survey, manually calculated the CA ratio of expenses using the total CA sitused state premium reported for the survey divided by the total premium for all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</si>
</sst>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4" fillId="0" borderId="78" xfId="0" applyFont="1" applyBorder="1" applyAlignment="1" applyProtection="1">
      <alignment wrapText="1"/>
      <protection locked="0"/>
    </xf>
    <xf numFmtId="0" fontId="40" fillId="0" borderId="78" xfId="0" applyFont="1" applyBorder="1" applyAlignment="1" applyProtection="1">
      <alignment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GROUP\FINANCE\2024\Statutory\LNL%20STAT\2024%20State%20Page-LNL%20v2.xlsx" TargetMode="External"/><Relationship Id="rId1" Type="http://schemas.openxmlformats.org/officeDocument/2006/relationships/externalLinkPath" Target="file:///J:\GROUP\FINANCE\2024\Statutory\LNL%20STAT\2024%20State%20Page-LNL%20v2.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lfg.sharepoint.com/sites/msteams_334af3-FinancialAnalysis/Shared%20Documents/Financial%20Analysis/7.%20Annual%20Deliverables/5.%20YE%20Statutory%20Required%20State%20Filings%20&amp;%20RBC/YE%202024/State%20Filings/CA%20Dental/Expense%20Support_KA_%202024%20CA%20Dental%20Allocation_6.13.xlsx" TargetMode="External"/><Relationship Id="rId2" Type="http://schemas.microsoft.com/office/2019/04/relationships/externalLinkLongPath" Target="Expense%20Support_KA_%202024%20CA%20Dental%20Allocation_6.13.xlsx?9AA7F089" TargetMode="External"/><Relationship Id="rId1" Type="http://schemas.openxmlformats.org/officeDocument/2006/relationships/externalLinkPath" Target="file:///\\9AA7F089\Expense%20Support_KA_%202024%20CA%20Dental%20Allocation_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WINGS template - DNU (old)"/>
      <sheetName val="WINGS template"/>
      <sheetName val="State Page Info-Life Only"/>
      <sheetName val="State Page Info-Life Comp to PY"/>
      <sheetName val="State Page Info-A&amp;H Only"/>
      <sheetName val="State Page Info-A&amp;H Comp to PY"/>
      <sheetName val="Earned Prem by Life_A&amp;H Split"/>
      <sheetName val="Earned Premium by Cvg by State"/>
      <sheetName val="Exp. Rated Rfd Prior Year"/>
      <sheetName val="Exp. Rated Rfd Current Year"/>
      <sheetName val="PremAccrs Prior Year"/>
      <sheetName val="PremAccrs Current Year"/>
      <sheetName val="Dir Mktg Due Unearn Alloc"/>
      <sheetName val="Rtrvl Pd SIB Prem by St by Cvg"/>
      <sheetName val="Paid Premiums By State"/>
      <sheetName val="Rtrvl Pd Prem by St by Cvg"/>
      <sheetName val="Rtrvl 1st Pd Prem by St by Cvg"/>
      <sheetName val="Life Incurred Claims by State"/>
      <sheetName val="Incurred Health Claims by State"/>
      <sheetName val="Paid Claims by State"/>
      <sheetName val="Rtrvl Life Pd Clms by St"/>
      <sheetName val="Rtrvl A&amp;H Pd Clms by St"/>
      <sheetName val="Rtrvl A&amp;H Pd Clms by St (2)"/>
      <sheetName val="Life Policy Exhibit"/>
      <sheetName val="PY totals combined - NEW"/>
      <sheetName val="COL 23 - 28 "/>
      <sheetName val="Raw Data"/>
      <sheetName val="FLXVFPB2-R3"/>
      <sheetName val="FLXV1005-R9"/>
    </sheetNames>
    <sheetDataSet>
      <sheetData sheetId="0"/>
      <sheetData sheetId="1"/>
      <sheetData sheetId="2"/>
      <sheetData sheetId="3"/>
      <sheetData sheetId="4"/>
      <sheetData sheetId="5"/>
      <sheetData sheetId="6"/>
      <sheetData sheetId="7"/>
      <sheetData sheetId="8"/>
      <sheetData sheetId="9"/>
      <sheetData sheetId="10"/>
      <sheetData sheetId="11">
        <row r="9">
          <cell r="F9">
            <v>1597.2606102422724</v>
          </cell>
        </row>
      </sheetData>
      <sheetData sheetId="12">
        <row r="9">
          <cell r="F9">
            <v>1395.1617114711032</v>
          </cell>
        </row>
      </sheetData>
      <sheetData sheetId="13"/>
      <sheetData sheetId="14"/>
      <sheetData sheetId="15"/>
      <sheetData sheetId="16"/>
      <sheetData sheetId="17"/>
      <sheetData sheetId="18"/>
      <sheetData sheetId="19">
        <row r="12">
          <cell r="C12">
            <v>783378.54858568055</v>
          </cell>
          <cell r="O12">
            <v>600978.10245064949</v>
          </cell>
        </row>
      </sheetData>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t 1 Summary of Data"/>
      <sheetName val="Total Dental 2024"/>
      <sheetName val="Total Comp 2024"/>
      <sheetName val="CA Premium"/>
      <sheetName val="Total Comp 2023"/>
      <sheetName val="Total Dental 2019"/>
      <sheetName val="Total Comp 2019"/>
      <sheetName val="Total Dental 2018"/>
      <sheetName val="Total Dental 2017"/>
      <sheetName val="Total Dental 2017 CA"/>
      <sheetName val="Total Dental 2016"/>
      <sheetName val="Total Dental 2016 CA"/>
      <sheetName val="33DDF831906C41DDA7C2381D2E73764"/>
    </sheetNames>
    <sheetDataSet>
      <sheetData sheetId="0">
        <row r="31">
          <cell r="V31">
            <v>3938.3441677871128</v>
          </cell>
        </row>
        <row r="32">
          <cell r="V32">
            <v>322736.21827881655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2" sqref="C12"/>
    </sheetView>
  </sheetViews>
  <sheetFormatPr defaultColWidth="9.140625" defaultRowHeight="15" x14ac:dyDescent="0.2"/>
  <cols>
    <col min="1" max="1" width="2.42578125" style="12" bestFit="1" customWidth="1"/>
    <col min="2" max="2" width="70.42578125" style="12" bestFit="1" customWidth="1"/>
    <col min="3" max="3" width="66.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t="s">
        <v>163</v>
      </c>
    </row>
    <row r="8" spans="1:3" ht="15.75" x14ac:dyDescent="0.2">
      <c r="A8" s="17" t="s">
        <v>2</v>
      </c>
      <c r="B8" s="18" t="s">
        <v>88</v>
      </c>
      <c r="C8" s="19" t="s">
        <v>162</v>
      </c>
    </row>
    <row r="9" spans="1:3" ht="15.75" x14ac:dyDescent="0.2">
      <c r="A9" s="17" t="s">
        <v>3</v>
      </c>
      <c r="B9" s="18" t="s">
        <v>89</v>
      </c>
      <c r="C9" s="19" t="s">
        <v>161</v>
      </c>
    </row>
    <row r="10" spans="1:3" ht="16.5" thickBot="1" x14ac:dyDescent="0.3">
      <c r="A10" s="21" t="s">
        <v>4</v>
      </c>
      <c r="B10" s="22" t="s">
        <v>86</v>
      </c>
      <c r="C10" s="359"/>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D9" zoomScaleNormal="100" workbookViewId="0">
      <selection activeCell="K26" sqref="K26"/>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18.28515625" style="12" customWidth="1"/>
    <col min="6" max="6" width="11.42578125" style="12" bestFit="1" customWidth="1"/>
    <col min="7" max="7" width="19.42578125" style="12" customWidth="1"/>
    <col min="8" max="8" width="11.7109375" style="12" customWidth="1"/>
    <col min="9" max="10" width="15.140625" style="12" customWidth="1"/>
    <col min="11" max="12" width="14" style="12" customWidth="1"/>
    <col min="13" max="14" width="14.140625" style="12" customWidth="1"/>
    <col min="15"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t="str">
        <f>'Cover Page'!C7</f>
        <v>NAIC: 65676</v>
      </c>
      <c r="E6" s="274"/>
      <c r="F6" s="274"/>
      <c r="G6" s="12"/>
      <c r="H6" s="30">
        <f>'Cover Page'!C10</f>
        <v>0</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The Lincoln National Life Insurance Company (LNL)</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Lincoln Financial</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18808814.978898767</v>
      </c>
      <c r="P21" s="56">
        <f>'Pt 2 Premium and Claims'!P22+'Pt 2 Premium and Claims'!P23-'Pt 2 Premium and Claims'!P24-'Pt 2 Premium and Claims'!P25</f>
        <v>18808814.978898767</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0</v>
      </c>
      <c r="N24" s="56">
        <f>'Pt 2 Premium and Claims'!N51</f>
        <v>0</v>
      </c>
      <c r="O24" s="55">
        <f>'Pt 2 Premium and Claims'!O51</f>
        <v>14382221.752450647</v>
      </c>
      <c r="P24" s="56">
        <f>'Pt 2 Premium and Claims'!P51</f>
        <v>14224336.910000002</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c r="N28" s="73"/>
      <c r="O28" s="74">
        <v>-214321.93911169106</v>
      </c>
      <c r="P28" s="76">
        <v>-214321.93911169106</v>
      </c>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c r="N31" s="73"/>
      <c r="O31" s="74">
        <f>+'[2]Pt 1 Summary of Data'!$V$31</f>
        <v>3938.3441677871128</v>
      </c>
      <c r="P31" s="76">
        <f>+O31</f>
        <v>3938.3441677871128</v>
      </c>
    </row>
    <row r="32" spans="2:16" x14ac:dyDescent="0.2">
      <c r="B32" s="53"/>
      <c r="C32" s="54"/>
      <c r="D32" s="344" t="s">
        <v>104</v>
      </c>
      <c r="E32" s="74"/>
      <c r="F32" s="76"/>
      <c r="G32" s="72"/>
      <c r="H32" s="73"/>
      <c r="I32" s="74"/>
      <c r="J32" s="75"/>
      <c r="K32" s="74"/>
      <c r="L32" s="76"/>
      <c r="M32" s="74"/>
      <c r="N32" s="73"/>
      <c r="O32" s="74">
        <f>+'[2]Pt 1 Summary of Data'!$V$32</f>
        <v>322736.21827881655</v>
      </c>
      <c r="P32" s="76">
        <f>+O32</f>
        <v>322736.21827881655</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c r="N34" s="73"/>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0</v>
      </c>
      <c r="N35" s="79">
        <f t="shared" si="0"/>
        <v>0</v>
      </c>
      <c r="O35" s="78">
        <f t="shared" si="0"/>
        <v>112352.62333491261</v>
      </c>
      <c r="P35" s="79">
        <f t="shared" si="0"/>
        <v>112352.62333491261</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v>623817.57977455726</v>
      </c>
      <c r="P38" s="76">
        <v>623817.57977455726</v>
      </c>
    </row>
    <row r="39" spans="2:16" x14ac:dyDescent="0.2">
      <c r="B39" s="54"/>
      <c r="C39" s="54">
        <v>4.2</v>
      </c>
      <c r="D39" s="344" t="s">
        <v>19</v>
      </c>
      <c r="E39" s="74"/>
      <c r="F39" s="76"/>
      <c r="G39" s="72"/>
      <c r="H39" s="76"/>
      <c r="I39" s="74"/>
      <c r="J39" s="76"/>
      <c r="K39" s="74"/>
      <c r="L39" s="76"/>
      <c r="M39" s="74"/>
      <c r="N39" s="76"/>
      <c r="O39" s="74">
        <v>2201348.0921875481</v>
      </c>
      <c r="P39" s="76">
        <v>2201348.0921875481</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c r="N43" s="72"/>
      <c r="O43" s="77">
        <v>2649035.0253393194</v>
      </c>
      <c r="P43" s="350">
        <v>2649035.0253393194</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0</v>
      </c>
      <c r="N44" s="79">
        <f t="shared" si="1"/>
        <v>0</v>
      </c>
      <c r="O44" s="78">
        <f t="shared" si="1"/>
        <v>5474200.697301425</v>
      </c>
      <c r="P44" s="79">
        <f t="shared" si="1"/>
        <v>5474200.697301425</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c r="N47" s="84"/>
      <c r="O47" s="83">
        <v>37103</v>
      </c>
      <c r="P47" s="340">
        <v>37103</v>
      </c>
    </row>
    <row r="48" spans="2:16" x14ac:dyDescent="0.2">
      <c r="B48" s="53"/>
      <c r="C48" s="54">
        <v>5.2</v>
      </c>
      <c r="D48" s="344" t="s">
        <v>27</v>
      </c>
      <c r="E48" s="83"/>
      <c r="F48" s="351"/>
      <c r="G48" s="84"/>
      <c r="H48" s="84"/>
      <c r="I48" s="83"/>
      <c r="J48" s="84"/>
      <c r="K48" s="83"/>
      <c r="L48" s="84"/>
      <c r="M48" s="83"/>
      <c r="N48" s="84"/>
      <c r="O48" s="83">
        <v>448576</v>
      </c>
      <c r="P48" s="85">
        <v>448576</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0</v>
      </c>
      <c r="N49" s="87">
        <f>N48/12</f>
        <v>0</v>
      </c>
      <c r="O49" s="86">
        <f t="shared" si="2"/>
        <v>37381.333333333336</v>
      </c>
      <c r="P49" s="87">
        <f t="shared" si="2"/>
        <v>37381.333333333336</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3" priority="86" stopIfTrue="1" operator="lessThan">
      <formula>0</formula>
    </cfRule>
  </conditionalFormatting>
  <conditionalFormatting sqref="E41:E44">
    <cfRule type="cellIs" dxfId="32" priority="19" stopIfTrue="1" operator="lessThan">
      <formula>0</formula>
    </cfRule>
  </conditionalFormatting>
  <conditionalFormatting sqref="E47:O48">
    <cfRule type="cellIs" dxfId="31" priority="14" stopIfTrue="1" operator="lessThan">
      <formula>0</formula>
    </cfRule>
  </conditionalFormatting>
  <conditionalFormatting sqref="E35:P35">
    <cfRule type="cellIs" dxfId="30" priority="23" stopIfTrue="1" operator="lessThan">
      <formula>0</formula>
    </cfRule>
  </conditionalFormatting>
  <conditionalFormatting sqref="F43:F44">
    <cfRule type="cellIs" dxfId="29" priority="13" stopIfTrue="1" operator="lessThan">
      <formula>0</formula>
    </cfRule>
  </conditionalFormatting>
  <conditionalFormatting sqref="G38:G39 I38:I39 K38:K39 M38:M39 O38:O39">
    <cfRule type="cellIs" dxfId="28" priority="22" stopIfTrue="1" operator="lessThan">
      <formula>0</formula>
    </cfRule>
  </conditionalFormatting>
  <conditionalFormatting sqref="G41:G44">
    <cfRule type="cellIs" dxfId="27" priority="12" stopIfTrue="1" operator="lessThan">
      <formula>0</formula>
    </cfRule>
  </conditionalFormatting>
  <conditionalFormatting sqref="H43:H44">
    <cfRule type="cellIs" dxfId="26" priority="11" stopIfTrue="1" operator="lessThan">
      <formula>0</formula>
    </cfRule>
  </conditionalFormatting>
  <conditionalFormatting sqref="I41:I44">
    <cfRule type="cellIs" dxfId="25" priority="10" stopIfTrue="1" operator="lessThan">
      <formula>0</formula>
    </cfRule>
  </conditionalFormatting>
  <conditionalFormatting sqref="J43:J44">
    <cfRule type="cellIs" dxfId="24" priority="9" stopIfTrue="1" operator="lessThan">
      <formula>0</formula>
    </cfRule>
  </conditionalFormatting>
  <conditionalFormatting sqref="K28:K29 M28:M29 O28:O29 K31:K34 M31:M34 O33:O34">
    <cfRule type="cellIs" dxfId="23" priority="55" stopIfTrue="1" operator="lessThan">
      <formula>0</formula>
    </cfRule>
  </conditionalFormatting>
  <conditionalFormatting sqref="K41:K44">
    <cfRule type="cellIs" dxfId="22" priority="8" stopIfTrue="1" operator="lessThan">
      <formula>0</formula>
    </cfRule>
  </conditionalFormatting>
  <conditionalFormatting sqref="L43:L44">
    <cfRule type="cellIs" dxfId="21" priority="7" stopIfTrue="1" operator="lessThan">
      <formula>0</formula>
    </cfRule>
  </conditionalFormatting>
  <conditionalFormatting sqref="M41:M44">
    <cfRule type="cellIs" dxfId="20" priority="6" stopIfTrue="1" operator="lessThan">
      <formula>0</formula>
    </cfRule>
  </conditionalFormatting>
  <conditionalFormatting sqref="N43:N44">
    <cfRule type="cellIs" dxfId="19" priority="5" stopIfTrue="1" operator="lessThan">
      <formula>0</formula>
    </cfRule>
  </conditionalFormatting>
  <conditionalFormatting sqref="O41:O44">
    <cfRule type="cellIs" dxfId="18" priority="4" stopIfTrue="1" operator="lessThan">
      <formula>0</formula>
    </cfRule>
  </conditionalFormatting>
  <conditionalFormatting sqref="P43:P44">
    <cfRule type="cellIs" dxfId="17" priority="2" stopIfTrue="1" operator="lessThan">
      <formula>0</formula>
    </cfRule>
  </conditionalFormatting>
  <conditionalFormatting sqref="O31:O32">
    <cfRule type="cellIs" dxfId="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2" zoomScaleNormal="100" workbookViewId="0">
      <selection activeCell="G21" sqref="G21"/>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14.28515625" style="6" customWidth="1"/>
    <col min="6" max="6" width="11.5703125" style="6" bestFit="1" customWidth="1"/>
    <col min="7" max="7" width="15.7109375" style="6" customWidth="1"/>
    <col min="8" max="8" width="14.85546875" style="6" bestFit="1" customWidth="1"/>
    <col min="9" max="9" width="15.140625" style="6" bestFit="1" customWidth="1"/>
    <col min="10" max="10" width="11.5703125" style="6" bestFit="1" customWidth="1"/>
    <col min="11"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t="str">
        <f>'Cover Page'!C7</f>
        <v>NAIC: 65676</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The Lincoln National Life Insurance Company (LNL)</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Lincoln Financial</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c r="N22" s="124"/>
      <c r="O22" s="123">
        <v>18808612.879999995</v>
      </c>
      <c r="P22" s="124">
        <v>18808612.879999995</v>
      </c>
    </row>
    <row r="23" spans="2:16" s="12" customFormat="1" x14ac:dyDescent="0.2">
      <c r="B23" s="53"/>
      <c r="C23" s="54">
        <v>1.2</v>
      </c>
      <c r="D23" s="344" t="s">
        <v>16</v>
      </c>
      <c r="E23" s="123"/>
      <c r="F23" s="124"/>
      <c r="G23" s="123"/>
      <c r="H23" s="124"/>
      <c r="I23" s="123"/>
      <c r="J23" s="124"/>
      <c r="K23" s="123"/>
      <c r="L23" s="124"/>
      <c r="M23" s="123"/>
      <c r="N23" s="124"/>
      <c r="O23" s="123">
        <v>1597.2606102422724</v>
      </c>
      <c r="P23" s="124">
        <v>1597.2606102422724</v>
      </c>
    </row>
    <row r="24" spans="2:16" s="12" customFormat="1" x14ac:dyDescent="0.2">
      <c r="B24" s="53"/>
      <c r="C24" s="54">
        <v>1.3</v>
      </c>
      <c r="D24" s="344" t="s">
        <v>34</v>
      </c>
      <c r="E24" s="123"/>
      <c r="F24" s="124"/>
      <c r="G24" s="123"/>
      <c r="H24" s="124"/>
      <c r="I24" s="123"/>
      <c r="J24" s="124"/>
      <c r="K24" s="123"/>
      <c r="L24" s="124"/>
      <c r="M24" s="123"/>
      <c r="N24" s="124"/>
      <c r="O24" s="123">
        <v>1395.1617114711032</v>
      </c>
      <c r="P24" s="124">
        <v>1395.1617114711032</v>
      </c>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c r="N29" s="133"/>
      <c r="O29" s="123">
        <v>14443980.649999997</v>
      </c>
      <c r="P29" s="133"/>
    </row>
    <row r="30" spans="2:16" s="12" customFormat="1" ht="28.5" customHeight="1" x14ac:dyDescent="0.2">
      <c r="B30" s="53"/>
      <c r="C30" s="54"/>
      <c r="D30" s="345" t="s">
        <v>54</v>
      </c>
      <c r="E30" s="134"/>
      <c r="F30" s="124"/>
      <c r="G30" s="134"/>
      <c r="H30" s="124"/>
      <c r="I30" s="134"/>
      <c r="J30" s="124"/>
      <c r="K30" s="134"/>
      <c r="L30" s="124"/>
      <c r="M30" s="134"/>
      <c r="N30" s="124"/>
      <c r="O30" s="134"/>
      <c r="P30" s="124">
        <v>14075684.910000002</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f>+'[1]Incurred Health Claims by State'!$O$12</f>
        <v>600978.10245064949</v>
      </c>
      <c r="P36" s="133"/>
    </row>
    <row r="37" spans="2:16" s="12" customFormat="1" ht="30" x14ac:dyDescent="0.2">
      <c r="B37" s="53"/>
      <c r="C37" s="54"/>
      <c r="D37" s="345" t="s">
        <v>43</v>
      </c>
      <c r="E37" s="134"/>
      <c r="F37" s="124"/>
      <c r="G37" s="134"/>
      <c r="H37" s="136"/>
      <c r="I37" s="134"/>
      <c r="J37" s="124"/>
      <c r="K37" s="134"/>
      <c r="L37" s="124"/>
      <c r="M37" s="134"/>
      <c r="N37" s="136"/>
      <c r="O37" s="134"/>
      <c r="P37" s="124">
        <v>148652</v>
      </c>
    </row>
    <row r="38" spans="2:16" s="12" customFormat="1" x14ac:dyDescent="0.2">
      <c r="B38" s="53"/>
      <c r="C38" s="54">
        <v>2.5</v>
      </c>
      <c r="D38" s="344" t="s">
        <v>29</v>
      </c>
      <c r="E38" s="123"/>
      <c r="F38" s="133"/>
      <c r="G38" s="123"/>
      <c r="H38" s="135"/>
      <c r="I38" s="123"/>
      <c r="J38" s="133"/>
      <c r="K38" s="123"/>
      <c r="L38" s="133"/>
      <c r="M38" s="123"/>
      <c r="N38" s="135"/>
      <c r="O38" s="123">
        <v>662737</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0</v>
      </c>
      <c r="N51" s="79">
        <f>N30+N33+N37+N41+N44+N47+N48+N50</f>
        <v>0</v>
      </c>
      <c r="O51" s="78">
        <f>O29+O32-O34+O36-O38+O40+O43-O45+O47+O48-O49+O50</f>
        <v>14382221.752450647</v>
      </c>
      <c r="P51" s="79">
        <f>P30+P33+P37+P41+P44+P47+P48+P50</f>
        <v>14224336.910000002</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6" priority="126" stopIfTrue="1" operator="lessThan">
      <formula>0</formula>
    </cfRule>
  </conditionalFormatting>
  <conditionalFormatting sqref="E22:P25">
    <cfRule type="cellIs" dxfId="15" priority="12" stopIfTrue="1" operator="lessThan">
      <formula>0</formula>
    </cfRule>
  </conditionalFormatting>
  <conditionalFormatting sqref="E50:P51">
    <cfRule type="cellIs" dxfId="14" priority="2" stopIfTrue="1" operator="lessThan">
      <formula>0</formula>
    </cfRule>
  </conditionalFormatting>
  <conditionalFormatting sqref="G29 H30">
    <cfRule type="cellIs" dxfId="13" priority="42" stopIfTrue="1" operator="lessThan">
      <formula>0</formula>
    </cfRule>
  </conditionalFormatting>
  <conditionalFormatting sqref="I29 J30">
    <cfRule type="cellIs" dxfId="12" priority="41" stopIfTrue="1" operator="lessThan">
      <formula>0</formula>
    </cfRule>
  </conditionalFormatting>
  <conditionalFormatting sqref="K29 L30">
    <cfRule type="cellIs" dxfId="11" priority="40" stopIfTrue="1" operator="lessThan">
      <formula>0</formula>
    </cfRule>
  </conditionalFormatting>
  <conditionalFormatting sqref="K32 M32 O32 L33 N33 P33 K34 M34 O34 K36 M36 L37 N37 P37 K38 M38 O38 K40 M40 O40 L41 N41 P41 L44 N44 P44 K45 M45 O45 K49 M49 O49">
    <cfRule type="cellIs" dxfId="10" priority="50" stopIfTrue="1" operator="lessThan">
      <formula>0</formula>
    </cfRule>
  </conditionalFormatting>
  <conditionalFormatting sqref="M29 N30">
    <cfRule type="cellIs" dxfId="9" priority="39" stopIfTrue="1" operator="lessThan">
      <formula>0</formula>
    </cfRule>
  </conditionalFormatting>
  <conditionalFormatting sqref="O29 P30">
    <cfRule type="cellIs" dxfId="8" priority="38" stopIfTrue="1" operator="lessThan">
      <formula>0</formula>
    </cfRule>
  </conditionalFormatting>
  <conditionalFormatting sqref="O36">
    <cfRule type="cellIs" dxfId="1"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2" zoomScaleNormal="100" workbookViewId="0">
      <selection activeCell="D76" sqref="D76:D77"/>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t="str">
        <f>'Cover Page'!C7</f>
        <v>NAIC: 65676</v>
      </c>
      <c r="D6" s="288" t="s">
        <v>125</v>
      </c>
    </row>
    <row r="7" spans="2:4" ht="15.75" customHeight="1" x14ac:dyDescent="0.25">
      <c r="B7" s="25" t="s">
        <v>88</v>
      </c>
    </row>
    <row r="8" spans="2:4" ht="15" customHeight="1" x14ac:dyDescent="0.2">
      <c r="B8" s="152" t="str">
        <f>'Cover Page'!C8</f>
        <v>The Lincoln National Life Insurance Company (LNL)</v>
      </c>
    </row>
    <row r="9" spans="2:4" ht="15.75" customHeight="1" x14ac:dyDescent="0.25">
      <c r="B9" s="32" t="s">
        <v>90</v>
      </c>
    </row>
    <row r="10" spans="2:4" ht="15" customHeight="1" x14ac:dyDescent="0.2">
      <c r="B10" s="152" t="str">
        <f>'Cover Page'!C9</f>
        <v>Lincoln Financial</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362" t="s">
        <v>164</v>
      </c>
    </row>
    <row r="19" spans="2:4" s="11" customFormat="1" ht="35.25" customHeight="1" x14ac:dyDescent="0.2">
      <c r="B19" s="156"/>
      <c r="C19" s="164"/>
      <c r="D19" s="363" t="s">
        <v>165</v>
      </c>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362" t="s">
        <v>166</v>
      </c>
    </row>
    <row r="27" spans="2:4" s="11" customFormat="1" ht="35.25" customHeight="1" x14ac:dyDescent="0.2">
      <c r="B27" s="156"/>
      <c r="C27" s="164"/>
      <c r="D27" s="363" t="s">
        <v>165</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362" t="s">
        <v>166</v>
      </c>
    </row>
    <row r="34" spans="2:4" s="11" customFormat="1" ht="35.25" customHeight="1" x14ac:dyDescent="0.2">
      <c r="B34" s="156"/>
      <c r="C34" s="164"/>
      <c r="D34" s="362" t="s">
        <v>167</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362" t="s">
        <v>166</v>
      </c>
    </row>
    <row r="41" spans="2:4" s="11" customFormat="1" ht="35.25" customHeight="1" x14ac:dyDescent="0.2">
      <c r="B41" s="156"/>
      <c r="C41" s="164"/>
      <c r="D41" s="362" t="s">
        <v>167</v>
      </c>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362" t="s">
        <v>166</v>
      </c>
    </row>
    <row r="48" spans="2:4" s="11" customFormat="1" ht="35.25" customHeight="1" x14ac:dyDescent="0.2">
      <c r="B48" s="156"/>
      <c r="C48" s="164"/>
      <c r="D48" s="362" t="s">
        <v>167</v>
      </c>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362" t="s">
        <v>166</v>
      </c>
    </row>
    <row r="56" spans="2:4" s="11" customFormat="1" ht="35.25" customHeight="1" x14ac:dyDescent="0.2">
      <c r="B56" s="156"/>
      <c r="C56" s="166"/>
      <c r="D56" s="362" t="s">
        <v>167</v>
      </c>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362" t="s">
        <v>166</v>
      </c>
    </row>
    <row r="63" spans="2:4" s="11" customFormat="1" ht="35.25" customHeight="1" x14ac:dyDescent="0.2">
      <c r="B63" s="156"/>
      <c r="C63" s="164"/>
      <c r="D63" s="362" t="s">
        <v>167</v>
      </c>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362" t="s">
        <v>166</v>
      </c>
    </row>
    <row r="70" spans="2:4" s="11" customFormat="1" ht="35.25" customHeight="1" x14ac:dyDescent="0.2">
      <c r="B70" s="156"/>
      <c r="C70" s="164"/>
      <c r="D70" s="362" t="s">
        <v>167</v>
      </c>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c r="C76" s="169"/>
      <c r="D76" s="362" t="s">
        <v>166</v>
      </c>
    </row>
    <row r="77" spans="2:4" s="11" customFormat="1" ht="35.25" customHeight="1" x14ac:dyDescent="0.2">
      <c r="B77" s="156"/>
      <c r="C77" s="164"/>
      <c r="D77" s="362" t="s">
        <v>167</v>
      </c>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N10" zoomScaleNormal="100" workbookViewId="0">
      <selection activeCell="Z37" sqref="Z37"/>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t="str">
        <f>'Cover Page'!C7</f>
        <v>NAIC: 65676</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The Lincoln National Life Insurance Company (LNL)</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Lincoln Financial</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v>45109317.824633211</v>
      </c>
      <c r="Z21" s="207">
        <v>43497524.169470206</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c r="V22" s="209"/>
      <c r="W22" s="210">
        <f>'Pt 1 Summary of Data'!N24</f>
        <v>0</v>
      </c>
      <c r="X22" s="211">
        <f>SUM(U22:W22)</f>
        <v>0</v>
      </c>
      <c r="Y22" s="208">
        <v>13545047.573485166</v>
      </c>
      <c r="Z22" s="209">
        <v>13988601.462916624</v>
      </c>
      <c r="AA22" s="210">
        <f>'Pt 1 Summary of Data'!P24</f>
        <v>14224336.910000002</v>
      </c>
      <c r="AB22" s="211">
        <f>SUM(Y22:AA22)</f>
        <v>41757985.94640179</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0</v>
      </c>
      <c r="V23" s="212">
        <f>SUM(V$22:V$22)</f>
        <v>0</v>
      </c>
      <c r="W23" s="212">
        <f>SUM(W$22:W$22)</f>
        <v>0</v>
      </c>
      <c r="X23" s="211">
        <f>SUM(U23:W23)</f>
        <v>0</v>
      </c>
      <c r="Y23" s="360">
        <f>SUM(Y$22:Y$22)</f>
        <v>13545047.573485166</v>
      </c>
      <c r="Z23" s="212">
        <f>SUM(Z$22:Z$22)</f>
        <v>13988601.462916624</v>
      </c>
      <c r="AA23" s="212">
        <f>SUM(AA$22:AA$22)</f>
        <v>14224336.910000002</v>
      </c>
      <c r="AB23" s="211">
        <f>SUM(Y23:AA23)</f>
        <v>41757985.94640179</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c r="V26" s="209"/>
      <c r="W26" s="219">
        <f>'Pt 1 Summary of Data'!N21</f>
        <v>0</v>
      </c>
      <c r="X26" s="211">
        <f>SUM(U26:W26)</f>
        <v>0</v>
      </c>
      <c r="Y26" s="218">
        <v>20131372.288190663</v>
      </c>
      <c r="Z26" s="209">
        <v>19665174.508843224</v>
      </c>
      <c r="AA26" s="219">
        <f>'Pt 1 Summary of Data'!P21</f>
        <v>18808814.978898767</v>
      </c>
      <c r="AB26" s="211">
        <f>SUM(Y26:AA26)</f>
        <v>58605361.775932655</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c r="V27" s="209"/>
      <c r="W27" s="219">
        <f>'Pt 1 Summary of Data'!N35</f>
        <v>0</v>
      </c>
      <c r="X27" s="211">
        <f>SUM(U27:W27)</f>
        <v>0</v>
      </c>
      <c r="Y27" s="218">
        <v>283385.72081265273</v>
      </c>
      <c r="Z27" s="209">
        <v>93758.36904620126</v>
      </c>
      <c r="AA27" s="219">
        <f>'Pt 1 Summary of Data'!P35</f>
        <v>112352.62333491261</v>
      </c>
      <c r="AB27" s="211">
        <f>SUM(Y27:AA27)</f>
        <v>489496.71319376654</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0</v>
      </c>
      <c r="V28" s="219">
        <f t="shared" si="0"/>
        <v>0</v>
      </c>
      <c r="W28" s="219">
        <f t="shared" si="0"/>
        <v>0</v>
      </c>
      <c r="X28" s="79">
        <f>X$26-X$27</f>
        <v>0</v>
      </c>
      <c r="Y28" s="78">
        <f t="shared" si="0"/>
        <v>19847986.567378011</v>
      </c>
      <c r="Z28" s="219">
        <f t="shared" si="0"/>
        <v>19571416.139797024</v>
      </c>
      <c r="AA28" s="219">
        <f t="shared" si="0"/>
        <v>18696462.355563853</v>
      </c>
      <c r="AB28" s="79">
        <f>AB$26-AB$27</f>
        <v>58115865.062738888</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c r="V30" s="224"/>
      <c r="W30" s="228">
        <f>'Pt 1 Summary of Data'!N49</f>
        <v>0</v>
      </c>
      <c r="X30" s="226">
        <f>SUM(U30:W30)</f>
        <v>0</v>
      </c>
      <c r="Y30" s="227">
        <v>37529.333333333336</v>
      </c>
      <c r="Z30" s="224">
        <v>37234.25</v>
      </c>
      <c r="AA30" s="228">
        <f>'Pt 1 Summary of Data'!P49</f>
        <v>37381.333333333336</v>
      </c>
      <c r="AB30" s="226">
        <f>SUM(Y30:AA30)</f>
        <v>112144.91666666669</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t="str">
        <f>IF(X30&lt;1000,"Not Required to Calculate",X23/X28)</f>
        <v>Not Required to Calculate</v>
      </c>
      <c r="Y33" s="237"/>
      <c r="Z33" s="238"/>
      <c r="AA33" s="238"/>
      <c r="AB33" s="361">
        <f>IF(AB30&lt;1000,"Not Required to Calculate",AB23/AB28)</f>
        <v>0.71852988682732377</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7" priority="12" stopIfTrue="1" operator="lessThan">
      <formula>0</formula>
    </cfRule>
  </conditionalFormatting>
  <conditionalFormatting sqref="I26:K27">
    <cfRule type="cellIs" dxfId="6" priority="9" stopIfTrue="1" operator="lessThan">
      <formula>0</formula>
    </cfRule>
  </conditionalFormatting>
  <conditionalFormatting sqref="M26:O27">
    <cfRule type="cellIs" dxfId="5" priority="7" stopIfTrue="1" operator="lessThan">
      <formula>0</formula>
    </cfRule>
  </conditionalFormatting>
  <conditionalFormatting sqref="Q26:S27">
    <cfRule type="cellIs" dxfId="4" priority="5" stopIfTrue="1" operator="lessThan">
      <formula>0</formula>
    </cfRule>
  </conditionalFormatting>
  <conditionalFormatting sqref="U26:W27">
    <cfRule type="cellIs" dxfId="3" priority="3" stopIfTrue="1" operator="lessThan">
      <formula>0</formula>
    </cfRule>
  </conditionalFormatting>
  <conditionalFormatting sqref="Y26:AA27">
    <cfRule type="cellIs" dxfId="2"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12" zoomScaleNormal="100" workbookViewId="0">
      <selection activeCell="B24" sqref="B2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t="str">
        <f>'Cover Page'!C7</f>
        <v>NAIC: 65676</v>
      </c>
    </row>
    <row r="7" spans="2:3" ht="15.75" customHeight="1" x14ac:dyDescent="0.25">
      <c r="B7" s="25" t="s">
        <v>88</v>
      </c>
      <c r="C7" s="343" t="s">
        <v>127</v>
      </c>
    </row>
    <row r="8" spans="2:3" ht="15.75" customHeight="1" x14ac:dyDescent="0.25">
      <c r="B8" s="243" t="str">
        <f>'Cover Page'!C8</f>
        <v>The Lincoln National Life Insurance Company (LNL)</v>
      </c>
      <c r="C8" s="288"/>
    </row>
    <row r="9" spans="2:3" ht="15.75" customHeight="1" x14ac:dyDescent="0.25">
      <c r="B9" s="32" t="s">
        <v>90</v>
      </c>
      <c r="C9" s="288"/>
    </row>
    <row r="10" spans="2:3" ht="15.75" customHeight="1" x14ac:dyDescent="0.25">
      <c r="B10" s="243" t="str">
        <f>'Cover Page'!C9</f>
        <v>Lincoln Financial</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0" sqref="B10"/>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t="str">
        <f>'Cover Page'!C7</f>
        <v>NAIC: 65676</v>
      </c>
    </row>
    <row r="7" spans="2:4" ht="15.75" customHeight="1" x14ac:dyDescent="0.25">
      <c r="B7" s="25" t="s">
        <v>88</v>
      </c>
      <c r="D7" s="342"/>
    </row>
    <row r="8" spans="2:4" ht="15.75" customHeight="1" x14ac:dyDescent="0.25">
      <c r="B8" s="243" t="str">
        <f>'Cover Page'!C8</f>
        <v>The Lincoln National Life Insurance Company (LNL)</v>
      </c>
    </row>
    <row r="9" spans="2:4" ht="15.75" customHeight="1" x14ac:dyDescent="0.25">
      <c r="B9" s="32" t="s">
        <v>90</v>
      </c>
    </row>
    <row r="10" spans="2:4" ht="15.75" customHeight="1" x14ac:dyDescent="0.25">
      <c r="B10" s="243" t="str">
        <f>'Cover Page'!C9</f>
        <v>Lincoln Financial</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DDEAD7C6824348A23197544908B69B" ma:contentTypeVersion="15" ma:contentTypeDescription="Create a new document." ma:contentTypeScope="" ma:versionID="3dbd557bec9d554d38242a34381302c8">
  <xsd:schema xmlns:xsd="http://www.w3.org/2001/XMLSchema" xmlns:xs="http://www.w3.org/2001/XMLSchema" xmlns:p="http://schemas.microsoft.com/office/2006/metadata/properties" xmlns:ns1="http://schemas.microsoft.com/sharepoint/v3" xmlns:ns2="8cc3a69f-2dcb-4b24-b6c3-1ee2f4f3a8b3" xmlns:ns3="3e4b0050-8a4e-4734-9125-088e71dcf155" targetNamespace="http://schemas.microsoft.com/office/2006/metadata/properties" ma:root="true" ma:fieldsID="81908383da170dd9cb3744a5ba940018" ns1:_="" ns2:_="" ns3:_="">
    <xsd:import namespace="http://schemas.microsoft.com/sharepoint/v3"/>
    <xsd:import namespace="8cc3a69f-2dcb-4b24-b6c3-1ee2f4f3a8b3"/>
    <xsd:import namespace="3e4b0050-8a4e-4734-9125-088e71dcf15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c3a69f-2dcb-4b24-b6c3-1ee2f4f3a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7bbafba-6019-4d5f-9e43-ba43c471a47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4b0050-8a4e-4734-9125-088e71dcf15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cc3a69f-2dcb-4b24-b6c3-1ee2f4f3a8b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D929A0-DE6C-41DF-9D6B-6616C4249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c3a69f-2dcb-4b24-b6c3-1ee2f4f3a8b3"/>
    <ds:schemaRef ds:uri="3e4b0050-8a4e-4734-9125-088e71dcf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5FCE21-2A68-4824-9012-E2FC86AF9255}">
  <ds:schemaRefs>
    <ds:schemaRef ds:uri="http://schemas.microsoft.com/office/2006/metadata/properties"/>
    <ds:schemaRef ds:uri="http://schemas.microsoft.com/office/infopath/2007/PartnerControls"/>
    <ds:schemaRef ds:uri="http://schemas.microsoft.com/sharepoint/v3"/>
    <ds:schemaRef ds:uri="8cc3a69f-2dcb-4b24-b6c3-1ee2f4f3a8b3"/>
  </ds:schemaRefs>
</ds:datastoreItem>
</file>

<file path=customXml/itemProps3.xml><?xml version="1.0" encoding="utf-8"?>
<ds:datastoreItem xmlns:ds="http://schemas.openxmlformats.org/officeDocument/2006/customXml" ds:itemID="{1BDF1857-7442-443B-AADC-9B5D83D452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2025-07-03T11:48:06Z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0x0101003DDDEAD7C6824348A23197544908B69B</vt:lpwstr>
  </property>
</Properties>
</file>