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8_{7A8D4EEA-C483-4960-BF97-C408B1C09FFE}" xr6:coauthVersionLast="47" xr6:coauthVersionMax="47" xr10:uidLastSave="{00000000-0000-0000-0000-000000000000}"/>
  <bookViews>
    <workbookView xWindow="57480" yWindow="-5115" windowWidth="29040" windowHeight="15720" tabRatio="70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<sst xmlns="http://schemas.openxmlformats.org/spreadsheetml/2006/main" count="333" uniqueCount="191">
  <si>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</si>
  <si>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</si>
  <si>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</si>
  <si>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</si>
  <si>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</si>
  <si>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</si>
  <si>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</si>
  <si>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</si>
  <si>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</si>
  <si>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</si>
  <si>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</si>
  <si>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</si>
  <si>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</si>
  <si>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</si>
  <si>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</si>
  <si>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</si>
  <si>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</si>
  <si>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</si>
  <si>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</si>
  <si>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</si>
  <si>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</si>
  <si>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</si>
  <si>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</si>
  <si>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</si>
  <si>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</si>
  <si>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</si>
  <si>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</si>
  <si>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</si>
  <si>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</si>
  <si>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</si>
  <si>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</si>
  <si>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</si>
  <si>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</si>
  <si>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</si>
  <si>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</si>
  <si>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</si>
  <si>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</si>
  <si>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</si>
  <si>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</si>
  <si>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</si>
  <si>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</si>
  <si>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</si>
  <si>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</si>
  <si>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</si>
  <si>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</si>
  <si>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</si>
  <si>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</si>
  <si>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</si>
  <si>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</si>
  <si>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</si>
  <si>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</si>
  <si>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</si>
  <si>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</si>
  <si>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</si>
  <si>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</si>
  <si>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</si>
  <si>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</si>
  <si>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</si>
  <si>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</si>
  <si>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</si>
  <si>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</si>
  <si>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</si>
  <si>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</si>
  <si>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</si>
  <si>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</si>
  <si>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</si>
  <si>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</si>
  <si>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</si>
  <si>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</si>
  <si>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</si>
  <si>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</si>
  <si>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</si>
  <si>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</si>
  <si>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</si>
  <si>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</si>
  <si>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</si>
  <si>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</si>
  <si>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</si>
  <si>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</si>
  <si>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</si>
  <si>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</si>
  <si>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</si>
  <si>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</si>
  <si>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</si>
  <si>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</si>
  <si>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</si>
  <si>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</si>
  <si>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</si>
  <si>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</si>
  <si>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</si>
  <si>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</si>
  <si>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</si>
  <si>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</si>
  <si>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</si>
  <si>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</si>
  <si>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</si>
  <si>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</si>
  <si>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</si>
  <si>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</si>
  <si>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</si>
  <si>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</si>
  <si>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</si>
  <si>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</si>
  <si>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</si>
  <si>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</si>
  <si>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</si>
  <si>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</si>
  <si>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</si>
  <si>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</si>
  <si>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</si>
  <si>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</si>
  <si>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</si>
  <si>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</si>
  <si>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</si>
  <si>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</si>
  <si>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</si>
  <si>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</si>
  <si>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</si>
  <si>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</si>
  <si>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</si>
  <si>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</si>
  <si>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</si>
  <si>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</si>
  <si>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</si>
  <si>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</si>
  <si>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</si>
  <si>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</si>
  <si>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</si>
  <si>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</si>
  <si>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</si>
  <si>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</si>
  <si>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</si>
  <si>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</si>
  <si>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</si>
  <si>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</si>
  <si>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</si>
  <si>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</si>
  <si>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</si>
  <si>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</si>
  <si>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</si>
  <si>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</si>
  <si>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</si>
  <si>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</si>
  <si>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</si>
  <si>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</si>
  <si>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</si>
  <si>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</si>
  <si>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</si>
  <si>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</si>
  <si>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</si>
  <si>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</si>
  <si>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</si>
  <si>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</si>
  <si>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</si>
  <si>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</si>
  <si>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</si>
  <si>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</si>
  <si>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</si>
  <si>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</si>
  <si>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</si>
  <si>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2024</t>
  </si>
  <si>
    <t>Mid-West National Life Insurance Company of Tennessee</t>
  </si>
  <si>
    <t>N/A</t>
  </si>
  <si>
    <t>NO</t>
  </si>
  <si>
    <t>Not Applicable</t>
  </si>
  <si>
    <t>Paid Claims - Adjudicated claim activity for fee for service claims from source system</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</si>
  <si>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</si>
  <si>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</si>
  <si>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</si>
  <si>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</si>
  <si>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</si>
  <si>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</si>
  <si>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</si>
  <si>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</si>
  <si>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</si>
  <si>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</si>
  <si>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</si>
  <si>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State income, excise, business, and other taxes</t>
  </si>
  <si>
    <t xml:space="preserve">State premium taxes </t>
  </si>
  <si>
    <t>Community Benefit Expenditures</t>
  </si>
  <si>
    <t>Other Taxes</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</si>
  <si>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</si>
  <si>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</si>
  <si>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Agents and brokers fees and commissions expenses are booked at the various states and columns based on policy level information and/or membership.</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</si>
  <si>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</si>
  <si>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</si>
  <si>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Not applicable.</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</si>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</sst>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362">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0" fontId="30" fillId="0" borderId="26" xfId="326" applyNumberFormat="1" applyFont="1" applyBorder="1" applyProtection="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160</v>
      </c>
    </row>
    <row r="7" spans="1:3" ht="15.75" x14ac:dyDescent="0.2">
      <c r="A7" s="17" t="s">
        <v>1</v>
      </c>
      <c r="B7" s="18" t="s">
        <v>153</v>
      </c>
      <c r="C7" s="20">
        <v>66087</v>
      </c>
    </row>
    <row r="8" spans="1:3" ht="15.75" x14ac:dyDescent="0.2">
      <c r="A8" s="17" t="s">
        <v>2</v>
      </c>
      <c r="B8" s="18" t="s">
        <v>88</v>
      </c>
      <c r="C8" s="19" t="s">
        <v>161</v>
      </c>
    </row>
    <row r="9" spans="1:3" ht="15.75" x14ac:dyDescent="0.2">
      <c r="A9" s="17" t="s">
        <v>3</v>
      </c>
      <c r="B9" s="18" t="s">
        <v>89</v>
      </c>
      <c r="C9" s="19" t="s">
        <v>162</v>
      </c>
    </row>
    <row r="10" spans="1:3" ht="16.5" thickBot="1" x14ac:dyDescent="0.3">
      <c r="A10" s="21" t="s">
        <v>4</v>
      </c>
      <c r="B10" s="22" t="s">
        <v>86</v>
      </c>
      <c r="C10" s="358" t="s">
        <v>163</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Normal="100" workbookViewId="0"/>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8"/>
      <c r="C6" s="317"/>
      <c r="D6" s="337">
        <f>'Cover Page'!C7</f>
        <v>66087</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8"/>
      <c r="C8" s="317"/>
      <c r="D8" s="318" t="str">
        <f>'Cover Page'!C8</f>
        <v>Mid-West National Life Insurance Company of Tennessee</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8"/>
      <c r="C10" s="317"/>
      <c r="D10" s="319" t="str">
        <f>'Cover Page'!C9</f>
        <v>N/A</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8"/>
      <c r="C12" s="317"/>
      <c r="D12" s="319"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4"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120625</v>
      </c>
      <c r="L21" s="56">
        <f>'Pt 2 Premium and Claims'!L22+'Pt 2 Premium and Claims'!L23-'Pt 2 Premium and Claims'!L24-'Pt 2 Premium and Claims'!L25</f>
        <v>118227</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0</v>
      </c>
      <c r="P21" s="56">
        <f>'Pt 2 Premium and Claims'!P22+'Pt 2 Premium and Claims'!P23-'Pt 2 Premium and Claims'!P24-'Pt 2 Premium and Claims'!P25</f>
        <v>0</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5"/>
      <c r="E23" s="52"/>
      <c r="F23" s="65"/>
      <c r="G23" s="50"/>
      <c r="H23" s="66"/>
      <c r="I23" s="52"/>
      <c r="J23" s="67"/>
      <c r="K23" s="52"/>
      <c r="L23" s="65"/>
      <c r="M23" s="52"/>
      <c r="N23" s="66"/>
      <c r="O23" s="52"/>
      <c r="P23" s="65"/>
    </row>
    <row r="24" spans="2:16" x14ac:dyDescent="0.2">
      <c r="B24" s="53"/>
      <c r="C24" s="68">
        <v>2.1</v>
      </c>
      <c r="D24" s="344"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39093.400000000009</v>
      </c>
      <c r="L24" s="56">
        <f>'Pt 2 Premium and Claims'!L51</f>
        <v>36212.180000000008</v>
      </c>
      <c r="M24" s="55">
        <f>'Pt 2 Premium and Claims'!M51</f>
        <v>0</v>
      </c>
      <c r="N24" s="56">
        <f>'Pt 2 Premium and Claims'!N51</f>
        <v>0</v>
      </c>
      <c r="O24" s="55">
        <f>'Pt 2 Premium and Claims'!O51</f>
        <v>0</v>
      </c>
      <c r="P24" s="56">
        <f>'Pt 2 Premium and Claims'!P51</f>
        <v>0</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4" t="s">
        <v>134</v>
      </c>
      <c r="E27" s="52"/>
      <c r="F27" s="65"/>
      <c r="G27" s="50"/>
      <c r="H27" s="66"/>
      <c r="I27" s="52"/>
      <c r="J27" s="67"/>
      <c r="K27" s="52"/>
      <c r="L27" s="65"/>
      <c r="M27" s="52"/>
      <c r="N27" s="66"/>
      <c r="O27" s="52"/>
      <c r="P27" s="65"/>
    </row>
    <row r="28" spans="2:16" x14ac:dyDescent="0.2">
      <c r="B28" s="53"/>
      <c r="C28" s="54"/>
      <c r="D28" s="344" t="s">
        <v>58</v>
      </c>
      <c r="E28" s="70"/>
      <c r="F28" s="71"/>
      <c r="G28" s="72"/>
      <c r="H28" s="73"/>
      <c r="I28" s="74"/>
      <c r="J28" s="75"/>
      <c r="K28" s="74">
        <v>8645.5400000000009</v>
      </c>
      <c r="L28" s="76">
        <v>8645.5400000000009</v>
      </c>
      <c r="M28" s="74"/>
      <c r="N28" s="73"/>
      <c r="O28" s="74"/>
      <c r="P28" s="76"/>
    </row>
    <row r="29" spans="2:16" ht="30" x14ac:dyDescent="0.2">
      <c r="B29" s="53"/>
      <c r="C29" s="54"/>
      <c r="D29" s="344" t="s">
        <v>67</v>
      </c>
      <c r="E29" s="74"/>
      <c r="F29" s="76"/>
      <c r="G29" s="72"/>
      <c r="H29" s="73"/>
      <c r="I29" s="74">
        <v>0</v>
      </c>
      <c r="J29" s="75">
        <v>0</v>
      </c>
      <c r="K29" s="74"/>
      <c r="L29" s="76"/>
      <c r="M29" s="74"/>
      <c r="N29" s="73"/>
      <c r="O29" s="74"/>
      <c r="P29" s="76"/>
    </row>
    <row r="30" spans="2:16" ht="45" x14ac:dyDescent="0.2">
      <c r="B30" s="53"/>
      <c r="C30" s="54">
        <v>3.2</v>
      </c>
      <c r="D30" s="344" t="s">
        <v>135</v>
      </c>
      <c r="E30" s="52"/>
      <c r="F30" s="65"/>
      <c r="G30" s="50"/>
      <c r="H30" s="66"/>
      <c r="I30" s="52"/>
      <c r="J30" s="67"/>
      <c r="K30" s="52"/>
      <c r="L30" s="65"/>
      <c r="M30" s="52"/>
      <c r="N30" s="66"/>
      <c r="O30" s="52"/>
      <c r="P30" s="65"/>
    </row>
    <row r="31" spans="2:16" x14ac:dyDescent="0.2">
      <c r="B31" s="53"/>
      <c r="C31" s="54"/>
      <c r="D31" s="343" t="s">
        <v>42</v>
      </c>
      <c r="E31" s="77"/>
      <c r="F31" s="76"/>
      <c r="G31" s="72"/>
      <c r="H31" s="73"/>
      <c r="I31" s="74"/>
      <c r="J31" s="75"/>
      <c r="K31" s="77">
        <v>1829.3362486586143</v>
      </c>
      <c r="L31" s="76">
        <v>1829.3362486586143</v>
      </c>
      <c r="M31" s="74"/>
      <c r="N31" s="73"/>
      <c r="O31" s="74"/>
      <c r="P31" s="76"/>
    </row>
    <row r="32" spans="2:16" x14ac:dyDescent="0.2">
      <c r="B32" s="53"/>
      <c r="C32" s="54"/>
      <c r="D32" s="343" t="s">
        <v>104</v>
      </c>
      <c r="E32" s="74"/>
      <c r="F32" s="76"/>
      <c r="G32" s="72"/>
      <c r="H32" s="73"/>
      <c r="I32" s="74"/>
      <c r="J32" s="75"/>
      <c r="K32" s="74">
        <v>2819.6739187053358</v>
      </c>
      <c r="L32" s="76">
        <v>2819.6739187053358</v>
      </c>
      <c r="M32" s="74"/>
      <c r="N32" s="73"/>
      <c r="O32" s="74"/>
      <c r="P32" s="76"/>
    </row>
    <row r="33" spans="2:16" x14ac:dyDescent="0.2">
      <c r="B33" s="53"/>
      <c r="C33" s="54"/>
      <c r="D33" s="343" t="s">
        <v>103</v>
      </c>
      <c r="E33" s="74"/>
      <c r="F33" s="76"/>
      <c r="G33" s="72"/>
      <c r="H33" s="73"/>
      <c r="I33" s="74">
        <v>0</v>
      </c>
      <c r="J33" s="75">
        <v>0</v>
      </c>
      <c r="K33" s="74"/>
      <c r="L33" s="76"/>
      <c r="M33" s="74"/>
      <c r="N33" s="73"/>
      <c r="O33" s="74"/>
      <c r="P33" s="76"/>
    </row>
    <row r="34" spans="2:16" x14ac:dyDescent="0.2">
      <c r="B34" s="53"/>
      <c r="C34" s="54">
        <v>3.3</v>
      </c>
      <c r="D34" s="343" t="s">
        <v>21</v>
      </c>
      <c r="E34" s="77"/>
      <c r="F34" s="76"/>
      <c r="G34" s="72"/>
      <c r="H34" s="73"/>
      <c r="I34" s="74">
        <v>0</v>
      </c>
      <c r="J34" s="75">
        <v>0</v>
      </c>
      <c r="K34" s="77"/>
      <c r="L34" s="76"/>
      <c r="M34" s="74"/>
      <c r="N34" s="73"/>
      <c r="O34" s="74"/>
      <c r="P34" s="76"/>
    </row>
    <row r="35" spans="2:16" x14ac:dyDescent="0.2">
      <c r="B35" s="53"/>
      <c r="C35" s="54">
        <v>3.4</v>
      </c>
      <c r="D35" s="343"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13294.55016736395</v>
      </c>
      <c r="L35" s="79">
        <f t="shared" si="0"/>
        <v>13294.55016736395</v>
      </c>
      <c r="M35" s="78">
        <f t="shared" si="0"/>
        <v>0</v>
      </c>
      <c r="N35" s="79">
        <f t="shared" si="0"/>
        <v>0</v>
      </c>
      <c r="O35" s="78">
        <f t="shared" si="0"/>
        <v>0</v>
      </c>
      <c r="P35" s="79">
        <f t="shared" si="0"/>
        <v>0</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3" t="s">
        <v>18</v>
      </c>
      <c r="E38" s="74"/>
      <c r="F38" s="76"/>
      <c r="G38" s="72"/>
      <c r="H38" s="76"/>
      <c r="I38" s="74">
        <v>0</v>
      </c>
      <c r="J38" s="76">
        <v>0</v>
      </c>
      <c r="K38" s="74"/>
      <c r="L38" s="76"/>
      <c r="M38" s="74"/>
      <c r="N38" s="76"/>
      <c r="O38" s="74"/>
      <c r="P38" s="76"/>
    </row>
    <row r="39" spans="2:16" x14ac:dyDescent="0.2">
      <c r="B39" s="54"/>
      <c r="C39" s="54">
        <v>4.2</v>
      </c>
      <c r="D39" s="343" t="s">
        <v>19</v>
      </c>
      <c r="E39" s="74"/>
      <c r="F39" s="76"/>
      <c r="G39" s="72"/>
      <c r="H39" s="76"/>
      <c r="I39" s="74"/>
      <c r="J39" s="76"/>
      <c r="K39" s="74">
        <v>13293.04</v>
      </c>
      <c r="L39" s="76">
        <v>13293.04</v>
      </c>
      <c r="M39" s="74"/>
      <c r="N39" s="76"/>
      <c r="O39" s="74"/>
      <c r="P39" s="76"/>
    </row>
    <row r="40" spans="2:16" x14ac:dyDescent="0.2">
      <c r="B40" s="54"/>
      <c r="C40" s="54">
        <v>4.3</v>
      </c>
      <c r="D40" s="343" t="s">
        <v>22</v>
      </c>
      <c r="E40" s="52"/>
      <c r="F40" s="65"/>
      <c r="G40" s="50"/>
      <c r="H40" s="65"/>
      <c r="I40" s="52"/>
      <c r="J40" s="65"/>
      <c r="K40" s="52"/>
      <c r="L40" s="65"/>
      <c r="M40" s="52"/>
      <c r="N40" s="65"/>
      <c r="O40" s="52"/>
      <c r="P40" s="65"/>
    </row>
    <row r="41" spans="2:16" ht="17.25" customHeight="1" x14ac:dyDescent="0.2">
      <c r="B41" s="54"/>
      <c r="C41" s="54"/>
      <c r="D41" s="344" t="s">
        <v>122</v>
      </c>
      <c r="E41" s="77"/>
      <c r="F41" s="76"/>
      <c r="G41" s="347"/>
      <c r="H41" s="76"/>
      <c r="I41" s="77">
        <v>0</v>
      </c>
      <c r="J41" s="76">
        <v>0</v>
      </c>
      <c r="K41" s="77"/>
      <c r="L41" s="76"/>
      <c r="M41" s="77"/>
      <c r="N41" s="76"/>
      <c r="O41" s="77"/>
      <c r="P41" s="76"/>
    </row>
    <row r="42" spans="2:16" ht="30" x14ac:dyDescent="0.2">
      <c r="B42" s="54"/>
      <c r="C42" s="80"/>
      <c r="D42" s="344" t="s">
        <v>123</v>
      </c>
      <c r="E42" s="77"/>
      <c r="F42" s="76"/>
      <c r="G42" s="347"/>
      <c r="H42" s="76"/>
      <c r="I42" s="77">
        <v>0</v>
      </c>
      <c r="J42" s="76">
        <v>0</v>
      </c>
      <c r="K42" s="77"/>
      <c r="L42" s="76"/>
      <c r="M42" s="77"/>
      <c r="N42" s="76"/>
      <c r="O42" s="77"/>
      <c r="P42" s="76"/>
    </row>
    <row r="43" spans="2:16" x14ac:dyDescent="0.2">
      <c r="B43" s="54"/>
      <c r="C43" s="54">
        <v>4.4000000000000004</v>
      </c>
      <c r="D43" s="343" t="s">
        <v>20</v>
      </c>
      <c r="E43" s="77"/>
      <c r="F43" s="349"/>
      <c r="G43" s="347"/>
      <c r="H43" s="72"/>
      <c r="I43" s="77"/>
      <c r="J43" s="72"/>
      <c r="K43" s="77">
        <v>24281.3</v>
      </c>
      <c r="L43" s="72">
        <v>24281.3</v>
      </c>
      <c r="M43" s="77"/>
      <c r="N43" s="72"/>
      <c r="O43" s="77"/>
      <c r="P43" s="349"/>
    </row>
    <row r="44" spans="2:16" x14ac:dyDescent="0.2">
      <c r="B44" s="54"/>
      <c r="C44" s="54">
        <v>4.5</v>
      </c>
      <c r="D44" s="343" t="s">
        <v>98</v>
      </c>
      <c r="E44" s="78">
        <f>SUM(SUM(E38:E39)+SUM(E41:E43))</f>
        <v>0</v>
      </c>
      <c r="F44" s="79">
        <f t="shared" ref="F44:P44" si="1">SUM(SUM(F38:F39)+SUM(F41:F43))</f>
        <v>0</v>
      </c>
      <c r="G44" s="78">
        <f t="shared" si="1"/>
        <v>0</v>
      </c>
      <c r="H44" s="79">
        <f t="shared" si="1"/>
        <v>0</v>
      </c>
      <c r="I44" s="78">
        <f t="shared" si="1"/>
        <v>0</v>
      </c>
      <c r="J44" s="79">
        <f t="shared" si="1"/>
        <v>0</v>
      </c>
      <c r="K44" s="78">
        <f t="shared" si="1"/>
        <v>37574.339999999997</v>
      </c>
      <c r="L44" s="79">
        <f t="shared" si="1"/>
        <v>37574.339999999997</v>
      </c>
      <c r="M44" s="78">
        <f t="shared" si="1"/>
        <v>0</v>
      </c>
      <c r="N44" s="79">
        <f t="shared" si="1"/>
        <v>0</v>
      </c>
      <c r="O44" s="78">
        <f t="shared" si="1"/>
        <v>0</v>
      </c>
      <c r="P44" s="79">
        <f t="shared" si="1"/>
        <v>0</v>
      </c>
    </row>
    <row r="45" spans="2:16" x14ac:dyDescent="0.2">
      <c r="B45" s="81"/>
      <c r="C45" s="81"/>
      <c r="D45" s="346"/>
      <c r="E45" s="52"/>
      <c r="F45" s="65"/>
      <c r="G45" s="50"/>
      <c r="H45" s="66"/>
      <c r="I45" s="52"/>
      <c r="J45" s="67"/>
      <c r="K45" s="52"/>
      <c r="L45" s="65"/>
      <c r="M45" s="52"/>
      <c r="N45" s="66"/>
      <c r="O45" s="52"/>
      <c r="P45" s="65"/>
    </row>
    <row r="46" spans="2:16" x14ac:dyDescent="0.2">
      <c r="B46" s="68" t="s">
        <v>4</v>
      </c>
      <c r="C46" s="82" t="s">
        <v>48</v>
      </c>
      <c r="D46" s="345"/>
      <c r="E46" s="52"/>
      <c r="F46" s="65"/>
      <c r="G46" s="50"/>
      <c r="H46" s="66"/>
      <c r="I46" s="52"/>
      <c r="J46" s="67"/>
      <c r="K46" s="52"/>
      <c r="L46" s="65"/>
      <c r="M46" s="52"/>
      <c r="N46" s="66"/>
      <c r="O46" s="52"/>
      <c r="P46" s="65"/>
    </row>
    <row r="47" spans="2:16" x14ac:dyDescent="0.2">
      <c r="B47" s="53"/>
      <c r="C47" s="54">
        <v>5.0999999999999996</v>
      </c>
      <c r="D47" s="343" t="s">
        <v>5</v>
      </c>
      <c r="E47" s="83"/>
      <c r="F47" s="350"/>
      <c r="G47" s="84"/>
      <c r="H47" s="84"/>
      <c r="I47" s="83"/>
      <c r="J47" s="84"/>
      <c r="K47" s="83">
        <v>510</v>
      </c>
      <c r="L47" s="84">
        <v>510</v>
      </c>
      <c r="M47" s="83"/>
      <c r="N47" s="84"/>
      <c r="O47" s="83"/>
      <c r="P47" s="339"/>
    </row>
    <row r="48" spans="2:16" x14ac:dyDescent="0.2">
      <c r="B48" s="53"/>
      <c r="C48" s="54">
        <v>5.2</v>
      </c>
      <c r="D48" s="343" t="s">
        <v>27</v>
      </c>
      <c r="E48" s="83"/>
      <c r="F48" s="350"/>
      <c r="G48" s="84"/>
      <c r="H48" s="84"/>
      <c r="I48" s="83"/>
      <c r="J48" s="84"/>
      <c r="K48" s="83">
        <v>6622</v>
      </c>
      <c r="L48" s="84">
        <v>6622</v>
      </c>
      <c r="M48" s="83"/>
      <c r="N48" s="84"/>
      <c r="O48" s="83"/>
      <c r="P48" s="85"/>
    </row>
    <row r="49" spans="2:16" ht="15.75" thickBot="1" x14ac:dyDescent="0.25">
      <c r="B49" s="53"/>
      <c r="C49" s="54">
        <v>5.3</v>
      </c>
      <c r="D49" s="343" t="s">
        <v>23</v>
      </c>
      <c r="E49" s="86">
        <f>E48/12</f>
        <v>0</v>
      </c>
      <c r="F49" s="87">
        <f t="shared" ref="F49:P49" si="2">F48/12</f>
        <v>0</v>
      </c>
      <c r="G49" s="348">
        <f t="shared" si="2"/>
        <v>0</v>
      </c>
      <c r="H49" s="87">
        <f>H48/12</f>
        <v>0</v>
      </c>
      <c r="I49" s="86">
        <f t="shared" si="2"/>
        <v>0</v>
      </c>
      <c r="J49" s="87">
        <f t="shared" si="2"/>
        <v>0</v>
      </c>
      <c r="K49" s="86">
        <f t="shared" si="2"/>
        <v>551.83333333333337</v>
      </c>
      <c r="L49" s="87">
        <f t="shared" si="2"/>
        <v>551.83333333333337</v>
      </c>
      <c r="M49" s="86">
        <f>M48/12</f>
        <v>0</v>
      </c>
      <c r="N49" s="87">
        <f>N48/12</f>
        <v>0</v>
      </c>
      <c r="O49" s="86">
        <f t="shared" si="2"/>
        <v>0</v>
      </c>
      <c r="P49" s="87">
        <f t="shared" si="2"/>
        <v>0</v>
      </c>
    </row>
    <row r="50" spans="2:16" ht="45" customHeight="1" x14ac:dyDescent="0.2">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v>0</v>
      </c>
      <c r="F52" s="104"/>
      <c r="G52" s="104"/>
      <c r="H52" s="104"/>
      <c r="I52" s="104"/>
      <c r="J52" s="104"/>
      <c r="K52" s="98"/>
      <c r="L52" s="104"/>
      <c r="M52" s="104"/>
      <c r="N52" s="104"/>
      <c r="O52" s="104"/>
      <c r="P52" s="105"/>
    </row>
    <row r="53" spans="2:16" ht="15.75" thickBot="1" x14ac:dyDescent="0.25">
      <c r="B53" s="106" t="s">
        <v>57</v>
      </c>
      <c r="C53" s="107" t="s">
        <v>129</v>
      </c>
      <c r="D53" s="108"/>
      <c r="E53" s="109">
        <v>0</v>
      </c>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Normal="100" workbookViewId="0"/>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0"/>
      <c r="C6" s="317"/>
      <c r="D6" s="337">
        <f>'Cover Page'!C7</f>
        <v>66087</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0"/>
      <c r="C8" s="317"/>
      <c r="D8" s="318" t="str">
        <f>'Cover Page'!C8</f>
        <v>Mid-West National Life Insurance Company of Tennessee</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0"/>
      <c r="C10" s="317"/>
      <c r="D10" s="319" t="str">
        <f>'Cover Page'!C9</f>
        <v>N/A</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0"/>
      <c r="C12" s="317"/>
      <c r="D12" s="319"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
      <c r="B20" s="254"/>
      <c r="C20" s="255"/>
      <c r="D20" s="351" t="s">
        <v>149</v>
      </c>
      <c r="E20" s="355">
        <v>1</v>
      </c>
      <c r="F20" s="356">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2"/>
      <c r="E21" s="120"/>
      <c r="F21" s="121"/>
      <c r="G21" s="120"/>
      <c r="H21" s="122"/>
      <c r="I21" s="120"/>
      <c r="J21" s="121"/>
      <c r="K21" s="120"/>
      <c r="L21" s="121"/>
      <c r="M21" s="120"/>
      <c r="N21" s="122"/>
      <c r="O21" s="120"/>
      <c r="P21" s="121"/>
    </row>
    <row r="22" spans="2:16" s="12" customFormat="1" x14ac:dyDescent="0.2">
      <c r="B22" s="53"/>
      <c r="C22" s="54">
        <v>1.1000000000000001</v>
      </c>
      <c r="D22" s="343" t="s">
        <v>15</v>
      </c>
      <c r="E22" s="357"/>
      <c r="F22" s="124"/>
      <c r="G22" s="123"/>
      <c r="H22" s="124"/>
      <c r="I22" s="123"/>
      <c r="J22" s="124"/>
      <c r="K22" s="123">
        <v>120621</v>
      </c>
      <c r="L22" s="124">
        <v>118227</v>
      </c>
      <c r="M22" s="123"/>
      <c r="N22" s="124"/>
      <c r="O22" s="123"/>
      <c r="P22" s="124"/>
    </row>
    <row r="23" spans="2:16" s="12" customFormat="1" x14ac:dyDescent="0.2">
      <c r="B23" s="53"/>
      <c r="C23" s="54">
        <v>1.2</v>
      </c>
      <c r="D23" s="343" t="s">
        <v>16</v>
      </c>
      <c r="E23" s="123"/>
      <c r="F23" s="124"/>
      <c r="G23" s="123"/>
      <c r="H23" s="124"/>
      <c r="I23" s="123"/>
      <c r="J23" s="124"/>
      <c r="K23" s="123">
        <v>442</v>
      </c>
      <c r="L23" s="124">
        <v>0</v>
      </c>
      <c r="M23" s="123"/>
      <c r="N23" s="124"/>
      <c r="O23" s="123"/>
      <c r="P23" s="124"/>
    </row>
    <row r="24" spans="2:16" s="12" customFormat="1" x14ac:dyDescent="0.2">
      <c r="B24" s="53"/>
      <c r="C24" s="54">
        <v>1.3</v>
      </c>
      <c r="D24" s="343" t="s">
        <v>34</v>
      </c>
      <c r="E24" s="123"/>
      <c r="F24" s="124"/>
      <c r="G24" s="123"/>
      <c r="H24" s="124"/>
      <c r="I24" s="123"/>
      <c r="J24" s="124"/>
      <c r="K24" s="123">
        <v>438</v>
      </c>
      <c r="L24" s="124">
        <v>0</v>
      </c>
      <c r="M24" s="123"/>
      <c r="N24" s="124"/>
      <c r="O24" s="123"/>
      <c r="P24" s="124"/>
    </row>
    <row r="25" spans="2:16" s="12" customFormat="1" x14ac:dyDescent="0.2">
      <c r="B25" s="53"/>
      <c r="C25" s="54">
        <v>1.4</v>
      </c>
      <c r="D25" s="343" t="s">
        <v>17</v>
      </c>
      <c r="E25" s="123"/>
      <c r="F25" s="124"/>
      <c r="G25" s="123"/>
      <c r="H25" s="124"/>
      <c r="I25" s="123"/>
      <c r="J25" s="124"/>
      <c r="K25" s="123">
        <v>0</v>
      </c>
      <c r="L25" s="124">
        <v>0</v>
      </c>
      <c r="M25" s="123"/>
      <c r="N25" s="124"/>
      <c r="O25" s="123"/>
      <c r="P25" s="124"/>
    </row>
    <row r="26" spans="2:16" s="12" customFormat="1" x14ac:dyDescent="0.2">
      <c r="B26" s="125"/>
      <c r="C26" s="126"/>
      <c r="D26" s="353"/>
      <c r="E26" s="127"/>
      <c r="F26" s="128"/>
      <c r="G26" s="127"/>
      <c r="H26" s="129"/>
      <c r="I26" s="127"/>
      <c r="J26" s="128"/>
      <c r="K26" s="127"/>
      <c r="L26" s="128"/>
      <c r="M26" s="127"/>
      <c r="N26" s="129"/>
      <c r="O26" s="127"/>
      <c r="P26" s="128"/>
    </row>
    <row r="27" spans="2:16" s="12" customFormat="1" x14ac:dyDescent="0.2">
      <c r="B27" s="53" t="s">
        <v>1</v>
      </c>
      <c r="C27" s="82" t="s">
        <v>65</v>
      </c>
      <c r="D27" s="343"/>
      <c r="E27" s="130"/>
      <c r="F27" s="131"/>
      <c r="G27" s="130"/>
      <c r="H27" s="132"/>
      <c r="I27" s="130"/>
      <c r="J27" s="131"/>
      <c r="K27" s="130"/>
      <c r="L27" s="131"/>
      <c r="M27" s="130"/>
      <c r="N27" s="132"/>
      <c r="O27" s="130"/>
      <c r="P27" s="131"/>
    </row>
    <row r="28" spans="2:16" s="12" customFormat="1" x14ac:dyDescent="0.2">
      <c r="B28" s="53"/>
      <c r="C28" s="54">
        <v>2.1</v>
      </c>
      <c r="D28" s="343" t="s">
        <v>39</v>
      </c>
      <c r="E28" s="130"/>
      <c r="F28" s="131"/>
      <c r="G28" s="130"/>
      <c r="H28" s="132"/>
      <c r="I28" s="130"/>
      <c r="J28" s="131"/>
      <c r="K28" s="130"/>
      <c r="L28" s="131"/>
      <c r="M28" s="130"/>
      <c r="N28" s="132"/>
      <c r="O28" s="130"/>
      <c r="P28" s="131"/>
    </row>
    <row r="29" spans="2:16" s="12" customFormat="1" x14ac:dyDescent="0.2">
      <c r="B29" s="53"/>
      <c r="C29" s="54"/>
      <c r="D29" s="343" t="s">
        <v>55</v>
      </c>
      <c r="E29" s="123"/>
      <c r="F29" s="133"/>
      <c r="G29" s="123"/>
      <c r="H29" s="133"/>
      <c r="I29" s="123"/>
      <c r="J29" s="133"/>
      <c r="K29" s="123">
        <v>37765.560000000012</v>
      </c>
      <c r="L29" s="133"/>
      <c r="M29" s="123"/>
      <c r="N29" s="133"/>
      <c r="O29" s="123"/>
      <c r="P29" s="133"/>
    </row>
    <row r="30" spans="2:16" s="12" customFormat="1" ht="28.5" customHeight="1" x14ac:dyDescent="0.2">
      <c r="B30" s="53"/>
      <c r="C30" s="54"/>
      <c r="D30" s="344" t="s">
        <v>54</v>
      </c>
      <c r="E30" s="134"/>
      <c r="F30" s="124"/>
      <c r="G30" s="134"/>
      <c r="H30" s="124"/>
      <c r="I30" s="134"/>
      <c r="J30" s="124"/>
      <c r="K30" s="134"/>
      <c r="L30" s="124">
        <v>31560.610000000008</v>
      </c>
      <c r="M30" s="134"/>
      <c r="N30" s="124"/>
      <c r="O30" s="134"/>
      <c r="P30" s="124"/>
    </row>
    <row r="31" spans="2:16" s="12" customFormat="1" x14ac:dyDescent="0.2">
      <c r="B31" s="53"/>
      <c r="C31" s="54">
        <v>2.2000000000000002</v>
      </c>
      <c r="D31" s="343" t="s">
        <v>35</v>
      </c>
      <c r="E31" s="130"/>
      <c r="F31" s="131"/>
      <c r="G31" s="130"/>
      <c r="H31" s="132"/>
      <c r="I31" s="130"/>
      <c r="J31" s="131"/>
      <c r="K31" s="130"/>
      <c r="L31" s="131"/>
      <c r="M31" s="130"/>
      <c r="N31" s="132"/>
      <c r="O31" s="130"/>
      <c r="P31" s="131"/>
    </row>
    <row r="32" spans="2:16" s="12" customFormat="1" ht="30" x14ac:dyDescent="0.2">
      <c r="B32" s="53"/>
      <c r="C32" s="54"/>
      <c r="D32" s="344" t="s">
        <v>51</v>
      </c>
      <c r="E32" s="123"/>
      <c r="F32" s="133"/>
      <c r="G32" s="123"/>
      <c r="H32" s="135"/>
      <c r="I32" s="123"/>
      <c r="J32" s="133"/>
      <c r="K32" s="123">
        <v>8999.42</v>
      </c>
      <c r="L32" s="133"/>
      <c r="M32" s="123"/>
      <c r="N32" s="135"/>
      <c r="O32" s="123"/>
      <c r="P32" s="133"/>
    </row>
    <row r="33" spans="2:16" s="12" customFormat="1" ht="30" x14ac:dyDescent="0.2">
      <c r="B33" s="53"/>
      <c r="C33" s="54"/>
      <c r="D33" s="344" t="s">
        <v>44</v>
      </c>
      <c r="E33" s="134"/>
      <c r="F33" s="124"/>
      <c r="G33" s="134"/>
      <c r="H33" s="136"/>
      <c r="I33" s="134"/>
      <c r="J33" s="124"/>
      <c r="K33" s="134"/>
      <c r="L33" s="124">
        <v>4651.5700000000006</v>
      </c>
      <c r="M33" s="134"/>
      <c r="N33" s="136"/>
      <c r="O33" s="134"/>
      <c r="P33" s="124"/>
    </row>
    <row r="34" spans="2:16" s="12" customFormat="1" x14ac:dyDescent="0.2">
      <c r="B34" s="53"/>
      <c r="C34" s="54">
        <v>2.2999999999999998</v>
      </c>
      <c r="D34" s="343" t="s">
        <v>28</v>
      </c>
      <c r="E34" s="123"/>
      <c r="F34" s="133"/>
      <c r="G34" s="123"/>
      <c r="H34" s="135"/>
      <c r="I34" s="123"/>
      <c r="J34" s="133"/>
      <c r="K34" s="123">
        <v>7671.579999999999</v>
      </c>
      <c r="L34" s="133"/>
      <c r="M34" s="123"/>
      <c r="N34" s="135"/>
      <c r="O34" s="123"/>
      <c r="P34" s="133"/>
    </row>
    <row r="35" spans="2:16" s="12" customFormat="1" x14ac:dyDescent="0.2">
      <c r="B35" s="53"/>
      <c r="C35" s="54">
        <v>2.4</v>
      </c>
      <c r="D35" s="343" t="s">
        <v>36</v>
      </c>
      <c r="E35" s="130"/>
      <c r="F35" s="131"/>
      <c r="G35" s="130"/>
      <c r="H35" s="132"/>
      <c r="I35" s="130"/>
      <c r="J35" s="131"/>
      <c r="K35" s="130"/>
      <c r="L35" s="131"/>
      <c r="M35" s="130"/>
      <c r="N35" s="132"/>
      <c r="O35" s="130"/>
      <c r="P35" s="131"/>
    </row>
    <row r="36" spans="2:16" s="12" customFormat="1" ht="30" x14ac:dyDescent="0.2">
      <c r="B36" s="53"/>
      <c r="C36" s="54"/>
      <c r="D36" s="344" t="s">
        <v>52</v>
      </c>
      <c r="E36" s="123"/>
      <c r="F36" s="133"/>
      <c r="G36" s="123"/>
      <c r="H36" s="135"/>
      <c r="I36" s="123"/>
      <c r="J36" s="133"/>
      <c r="K36" s="123"/>
      <c r="L36" s="133"/>
      <c r="M36" s="123"/>
      <c r="N36" s="135"/>
      <c r="O36" s="123"/>
      <c r="P36" s="133"/>
    </row>
    <row r="37" spans="2:16" s="12" customFormat="1" ht="30" x14ac:dyDescent="0.2">
      <c r="B37" s="53"/>
      <c r="C37" s="54"/>
      <c r="D37" s="344" t="s">
        <v>43</v>
      </c>
      <c r="E37" s="134"/>
      <c r="F37" s="124"/>
      <c r="G37" s="134"/>
      <c r="H37" s="136"/>
      <c r="I37" s="134"/>
      <c r="J37" s="124"/>
      <c r="K37" s="134"/>
      <c r="L37" s="124"/>
      <c r="M37" s="134"/>
      <c r="N37" s="136"/>
      <c r="O37" s="134"/>
      <c r="P37" s="124"/>
    </row>
    <row r="38" spans="2:16" s="12" customFormat="1" x14ac:dyDescent="0.2">
      <c r="B38" s="53"/>
      <c r="C38" s="54">
        <v>2.5</v>
      </c>
      <c r="D38" s="343" t="s">
        <v>29</v>
      </c>
      <c r="E38" s="123"/>
      <c r="F38" s="133"/>
      <c r="G38" s="123"/>
      <c r="H38" s="135"/>
      <c r="I38" s="123"/>
      <c r="J38" s="133"/>
      <c r="K38" s="123"/>
      <c r="L38" s="133"/>
      <c r="M38" s="123"/>
      <c r="N38" s="135"/>
      <c r="O38" s="123"/>
      <c r="P38" s="133"/>
    </row>
    <row r="39" spans="2:16" s="12" customFormat="1" x14ac:dyDescent="0.2">
      <c r="B39" s="53"/>
      <c r="C39" s="54">
        <v>2.6</v>
      </c>
      <c r="D39" s="343" t="s">
        <v>31</v>
      </c>
      <c r="E39" s="130"/>
      <c r="F39" s="131"/>
      <c r="G39" s="130"/>
      <c r="H39" s="132"/>
      <c r="I39" s="130"/>
      <c r="J39" s="131"/>
      <c r="K39" s="130"/>
      <c r="L39" s="131"/>
      <c r="M39" s="130"/>
      <c r="N39" s="132"/>
      <c r="O39" s="130"/>
      <c r="P39" s="131"/>
    </row>
    <row r="40" spans="2:16" s="12" customFormat="1" ht="28.5" customHeight="1" x14ac:dyDescent="0.2">
      <c r="B40" s="53"/>
      <c r="C40" s="54"/>
      <c r="D40" s="344" t="s">
        <v>112</v>
      </c>
      <c r="E40" s="123"/>
      <c r="F40" s="133"/>
      <c r="G40" s="123"/>
      <c r="H40" s="135"/>
      <c r="I40" s="123"/>
      <c r="J40" s="133"/>
      <c r="K40" s="123"/>
      <c r="L40" s="133"/>
      <c r="M40" s="123"/>
      <c r="N40" s="135"/>
      <c r="O40" s="123"/>
      <c r="P40" s="133"/>
    </row>
    <row r="41" spans="2:16" s="12" customFormat="1" ht="27.95" customHeight="1" x14ac:dyDescent="0.2">
      <c r="B41" s="53"/>
      <c r="C41" s="54"/>
      <c r="D41" s="344" t="s">
        <v>113</v>
      </c>
      <c r="E41" s="134"/>
      <c r="F41" s="124"/>
      <c r="G41" s="134"/>
      <c r="H41" s="136"/>
      <c r="I41" s="134"/>
      <c r="J41" s="124"/>
      <c r="K41" s="134"/>
      <c r="L41" s="124"/>
      <c r="M41" s="134"/>
      <c r="N41" s="136"/>
      <c r="O41" s="134"/>
      <c r="P41" s="124"/>
    </row>
    <row r="42" spans="2:16" s="12" customFormat="1" x14ac:dyDescent="0.2">
      <c r="B42" s="53"/>
      <c r="C42" s="54">
        <v>2.7</v>
      </c>
      <c r="D42" s="343" t="s">
        <v>37</v>
      </c>
      <c r="E42" s="130"/>
      <c r="F42" s="131"/>
      <c r="G42" s="130"/>
      <c r="H42" s="132"/>
      <c r="I42" s="130"/>
      <c r="J42" s="131"/>
      <c r="K42" s="130"/>
      <c r="L42" s="131"/>
      <c r="M42" s="130"/>
      <c r="N42" s="132"/>
      <c r="O42" s="130"/>
      <c r="P42" s="131"/>
    </row>
    <row r="43" spans="2:16" s="12" customFormat="1" x14ac:dyDescent="0.2">
      <c r="B43" s="53"/>
      <c r="C43" s="54"/>
      <c r="D43" s="344" t="s">
        <v>114</v>
      </c>
      <c r="E43" s="123"/>
      <c r="F43" s="133"/>
      <c r="G43" s="123"/>
      <c r="H43" s="135"/>
      <c r="I43" s="123"/>
      <c r="J43" s="133"/>
      <c r="K43" s="123"/>
      <c r="L43" s="133"/>
      <c r="M43" s="123"/>
      <c r="N43" s="135"/>
      <c r="O43" s="123"/>
      <c r="P43" s="133"/>
    </row>
    <row r="44" spans="2:16" s="12" customFormat="1" ht="30" x14ac:dyDescent="0.2">
      <c r="B44" s="53"/>
      <c r="C44" s="54"/>
      <c r="D44" s="344" t="s">
        <v>115</v>
      </c>
      <c r="E44" s="134"/>
      <c r="F44" s="124"/>
      <c r="G44" s="134"/>
      <c r="H44" s="136"/>
      <c r="I44" s="134"/>
      <c r="J44" s="124"/>
      <c r="K44" s="134"/>
      <c r="L44" s="124"/>
      <c r="M44" s="134"/>
      <c r="N44" s="136"/>
      <c r="O44" s="134"/>
      <c r="P44" s="124"/>
    </row>
    <row r="45" spans="2:16" s="12" customFormat="1" x14ac:dyDescent="0.2">
      <c r="B45" s="53"/>
      <c r="C45" s="137" t="s">
        <v>116</v>
      </c>
      <c r="D45" s="343" t="s">
        <v>30</v>
      </c>
      <c r="E45" s="123"/>
      <c r="F45" s="138"/>
      <c r="G45" s="123"/>
      <c r="H45" s="139"/>
      <c r="I45" s="123"/>
      <c r="J45" s="138"/>
      <c r="K45" s="123"/>
      <c r="L45" s="138"/>
      <c r="M45" s="123"/>
      <c r="N45" s="139"/>
      <c r="O45" s="123"/>
      <c r="P45" s="138"/>
    </row>
    <row r="46" spans="2:16" s="12" customFormat="1" x14ac:dyDescent="0.2">
      <c r="B46" s="53"/>
      <c r="C46" s="54">
        <v>2.9</v>
      </c>
      <c r="D46" s="343" t="s">
        <v>100</v>
      </c>
      <c r="E46" s="130"/>
      <c r="F46" s="140"/>
      <c r="G46" s="130"/>
      <c r="H46" s="141"/>
      <c r="I46" s="130"/>
      <c r="J46" s="140"/>
      <c r="K46" s="130"/>
      <c r="L46" s="140"/>
      <c r="M46" s="130"/>
      <c r="N46" s="141"/>
      <c r="O46" s="130"/>
      <c r="P46" s="140"/>
    </row>
    <row r="47" spans="2:16" s="12" customFormat="1" x14ac:dyDescent="0.2">
      <c r="B47" s="53"/>
      <c r="C47" s="54"/>
      <c r="D47" s="344" t="s">
        <v>117</v>
      </c>
      <c r="E47" s="123"/>
      <c r="F47" s="142"/>
      <c r="G47" s="123"/>
      <c r="H47" s="143"/>
      <c r="I47" s="123"/>
      <c r="J47" s="142"/>
      <c r="K47" s="123"/>
      <c r="L47" s="142"/>
      <c r="M47" s="123"/>
      <c r="N47" s="143"/>
      <c r="O47" s="123"/>
      <c r="P47" s="142"/>
    </row>
    <row r="48" spans="2:16" s="12" customFormat="1" x14ac:dyDescent="0.2">
      <c r="B48" s="53"/>
      <c r="C48" s="54"/>
      <c r="D48" s="343" t="s">
        <v>118</v>
      </c>
      <c r="E48" s="123"/>
      <c r="F48" s="142"/>
      <c r="G48" s="123"/>
      <c r="H48" s="143"/>
      <c r="I48" s="123"/>
      <c r="J48" s="142"/>
      <c r="K48" s="123"/>
      <c r="L48" s="142"/>
      <c r="M48" s="123"/>
      <c r="N48" s="143"/>
      <c r="O48" s="123"/>
      <c r="P48" s="142"/>
    </row>
    <row r="49" spans="1:16" s="12" customFormat="1" x14ac:dyDescent="0.2">
      <c r="B49" s="53"/>
      <c r="C49" s="54"/>
      <c r="D49" s="343" t="s">
        <v>119</v>
      </c>
      <c r="E49" s="123"/>
      <c r="F49" s="138"/>
      <c r="G49" s="123"/>
      <c r="H49" s="139"/>
      <c r="I49" s="123"/>
      <c r="J49" s="138"/>
      <c r="K49" s="123"/>
      <c r="L49" s="138"/>
      <c r="M49" s="123"/>
      <c r="N49" s="139"/>
      <c r="O49" s="123"/>
      <c r="P49" s="138"/>
    </row>
    <row r="50" spans="1:16" s="12" customFormat="1" x14ac:dyDescent="0.2">
      <c r="B50" s="53"/>
      <c r="C50" s="144" t="s">
        <v>14</v>
      </c>
      <c r="D50" s="343" t="s">
        <v>26</v>
      </c>
      <c r="E50" s="123"/>
      <c r="F50" s="124"/>
      <c r="G50" s="123"/>
      <c r="H50" s="136"/>
      <c r="I50" s="123"/>
      <c r="J50" s="124"/>
      <c r="K50" s="123"/>
      <c r="L50" s="124"/>
      <c r="M50" s="123"/>
      <c r="N50" s="136"/>
      <c r="O50" s="123"/>
      <c r="P50" s="124"/>
    </row>
    <row r="51" spans="1:16" s="12" customFormat="1" x14ac:dyDescent="0.2">
      <c r="A51" s="145"/>
      <c r="B51" s="53"/>
      <c r="C51" s="144" t="s">
        <v>120</v>
      </c>
      <c r="D51" s="344"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39093.400000000009</v>
      </c>
      <c r="L51" s="79">
        <f>L30+L33+L37+L41+L44+L47+L48+L50</f>
        <v>36212.180000000008</v>
      </c>
      <c r="M51" s="78">
        <f>M29+M32-M34+M36-M38+M40+M43-M45+M47+M48-M49+M50</f>
        <v>0</v>
      </c>
      <c r="N51" s="79">
        <f>N30+N33+N37+N41+N44+N47+N48+N50</f>
        <v>0</v>
      </c>
      <c r="O51" s="78">
        <f>O29+O32-O34+O36-O38+O40+O43-O45+O47+O48-O49+O50</f>
        <v>0</v>
      </c>
      <c r="P51" s="79">
        <f>P30+P33+P37+P41+P44+P47+P48+P50</f>
        <v>0</v>
      </c>
    </row>
    <row r="52" spans="1:16" s="12" customFormat="1" ht="15.75" thickBot="1" x14ac:dyDescent="0.25">
      <c r="B52" s="125"/>
      <c r="C52" s="95"/>
      <c r="D52" s="354"/>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66087</v>
      </c>
      <c r="D6" s="288" t="s">
        <v>125</v>
      </c>
    </row>
    <row r="7" spans="2:4" ht="15.75" customHeight="1" x14ac:dyDescent="0.25">
      <c r="B7" s="25" t="s">
        <v>88</v>
      </c>
    </row>
    <row r="8" spans="2:4" ht="15" customHeight="1" x14ac:dyDescent="0.2">
      <c r="B8" s="152" t="str">
        <f>'Cover Page'!C8</f>
        <v>Mid-West National Life Insurance Company of Tennessee</v>
      </c>
    </row>
    <row r="9" spans="2:4" ht="15.75" customHeight="1" x14ac:dyDescent="0.25">
      <c r="B9" s="32" t="s">
        <v>90</v>
      </c>
    </row>
    <row r="10" spans="2:4" ht="15" customHeight="1" x14ac:dyDescent="0.2">
      <c r="B10" s="152" t="str">
        <f>'Cover Page'!C9</f>
        <v>N/A</v>
      </c>
    </row>
    <row r="11" spans="2:4" ht="15.75" x14ac:dyDescent="0.25">
      <c r="B11" s="32" t="s">
        <v>85</v>
      </c>
    </row>
    <row r="12" spans="2:4" x14ac:dyDescent="0.2">
      <c r="B12" s="152" t="str">
        <f>'Cover Page'!C6</f>
        <v>2024</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5.25" customHeight="1" x14ac:dyDescent="0.2">
      <c r="B18" s="156" t="s">
        <v>165</v>
      </c>
      <c r="C18" s="164"/>
      <c r="D18" s="287" t="s">
        <v>170</v>
      </c>
    </row>
    <row r="19" spans="2:4" s="11" customFormat="1" ht="35.25" customHeight="1" x14ac:dyDescent="0.2">
      <c r="B19" s="156" t="s">
        <v>166</v>
      </c>
      <c r="C19" s="164"/>
      <c r="D19" s="287" t="s">
        <v>171</v>
      </c>
    </row>
    <row r="20" spans="2:4" s="11" customFormat="1" ht="35.25" customHeight="1" x14ac:dyDescent="0.2">
      <c r="B20" s="156" t="s">
        <v>167</v>
      </c>
      <c r="C20" s="164"/>
      <c r="D20" s="287" t="s">
        <v>172</v>
      </c>
    </row>
    <row r="21" spans="2:4" s="11" customFormat="1" ht="35.25" customHeight="1" x14ac:dyDescent="0.2">
      <c r="B21" s="156" t="s">
        <v>168</v>
      </c>
      <c r="C21" s="164"/>
      <c r="D21" s="287" t="s">
        <v>173</v>
      </c>
    </row>
    <row r="22" spans="2:4" s="11" customFormat="1" ht="35.25" customHeight="1" x14ac:dyDescent="0.2">
      <c r="B22" s="156" t="s">
        <v>169</v>
      </c>
      <c r="C22" s="164"/>
      <c r="D22" s="287" t="s">
        <v>174</v>
      </c>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35.25" customHeight="1" x14ac:dyDescent="0.2">
      <c r="B26" s="156" t="s">
        <v>175</v>
      </c>
      <c r="C26" s="164"/>
      <c r="D26" s="287" t="s">
        <v>189</v>
      </c>
    </row>
    <row r="27" spans="2:4" s="11" customFormat="1" ht="35.25" customHeight="1" x14ac:dyDescent="0.2">
      <c r="B27" s="156" t="s">
        <v>176</v>
      </c>
      <c r="C27" s="164"/>
      <c r="D27" s="287" t="s">
        <v>190</v>
      </c>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35.25" customHeight="1" x14ac:dyDescent="0.2">
      <c r="B33" s="156" t="s">
        <v>177</v>
      </c>
      <c r="C33" s="164"/>
      <c r="D33" s="287" t="s">
        <v>187</v>
      </c>
    </row>
    <row r="34" spans="2:4" s="11" customFormat="1" ht="35.25" customHeight="1" x14ac:dyDescent="0.2">
      <c r="B34" s="156" t="s">
        <v>178</v>
      </c>
      <c r="C34" s="164"/>
      <c r="D34" s="287" t="s">
        <v>188</v>
      </c>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t="s">
        <v>179</v>
      </c>
      <c r="C40" s="164"/>
      <c r="D40" s="287" t="s">
        <v>186</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35.25" customHeight="1" x14ac:dyDescent="0.2">
      <c r="B47" s="156" t="s">
        <v>21</v>
      </c>
      <c r="C47" s="164"/>
      <c r="D47" s="287" t="s">
        <v>185</v>
      </c>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t="s">
        <v>18</v>
      </c>
      <c r="C55" s="169"/>
      <c r="D55" s="287" t="s">
        <v>184</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35.25" customHeight="1" x14ac:dyDescent="0.2">
      <c r="B62" s="156" t="s">
        <v>19</v>
      </c>
      <c r="C62" s="169"/>
      <c r="D62" s="287" t="s">
        <v>183</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t="s">
        <v>180</v>
      </c>
      <c r="C69" s="169"/>
      <c r="D69" s="287" t="s">
        <v>182</v>
      </c>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35.25" customHeight="1" x14ac:dyDescent="0.2">
      <c r="B76" s="156" t="s">
        <v>20</v>
      </c>
      <c r="C76" s="169"/>
      <c r="D76" s="287" t="s">
        <v>181</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zoomScaleNormal="100" workbookViewId="0"/>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8"/>
      <c r="C6" s="317"/>
      <c r="D6" s="151">
        <f>'Cover Page'!C7</f>
        <v>66087</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8"/>
      <c r="C8" s="317"/>
      <c r="D8" s="318" t="str">
        <f>'Cover Page'!C8</f>
        <v>Mid-West National Life Insurance Company of Tennessee</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8"/>
      <c r="C10" s="317"/>
      <c r="D10" s="318" t="str">
        <f>'Cover Page'!C9</f>
        <v>N/A</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8"/>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v>62711.450427034426</v>
      </c>
      <c r="R21" s="207">
        <v>55046.683582692</v>
      </c>
      <c r="S21" s="135"/>
      <c r="T21" s="133"/>
      <c r="U21" s="206"/>
      <c r="V21" s="207"/>
      <c r="W21" s="135"/>
      <c r="X21" s="133"/>
      <c r="Y21" s="206"/>
      <c r="Z21" s="207"/>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62711.450427034426</v>
      </c>
      <c r="R22" s="209">
        <v>55046.683582692</v>
      </c>
      <c r="S22" s="210">
        <f>'Pt 1 Summary of Data'!L24</f>
        <v>36212.180000000008</v>
      </c>
      <c r="T22" s="211">
        <f>SUM(Q22:S22)</f>
        <v>153970.31400972645</v>
      </c>
      <c r="U22" s="208"/>
      <c r="V22" s="209"/>
      <c r="W22" s="210">
        <f>'Pt 1 Summary of Data'!N24</f>
        <v>0</v>
      </c>
      <c r="X22" s="211">
        <f>SUM(U22:W22)</f>
        <v>0</v>
      </c>
      <c r="Y22" s="208"/>
      <c r="Z22" s="209"/>
      <c r="AA22" s="210">
        <f>'Pt 1 Summary of Data'!P24</f>
        <v>0</v>
      </c>
      <c r="AB22" s="211">
        <f>SUM(Y22:AA22)</f>
        <v>0</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62711.450427034426</v>
      </c>
      <c r="R23" s="212">
        <f>SUM(R$22:R$22)</f>
        <v>55046.683582692</v>
      </c>
      <c r="S23" s="212">
        <f>SUM(S$22:S$22)</f>
        <v>36212.180000000008</v>
      </c>
      <c r="T23" s="211">
        <f>SUM(Q23:S23)</f>
        <v>153970.31400972645</v>
      </c>
      <c r="U23" s="212">
        <f>SUM(U$22:U$22)</f>
        <v>0</v>
      </c>
      <c r="V23" s="212">
        <f>SUM(V$22:V$22)</f>
        <v>0</v>
      </c>
      <c r="W23" s="212">
        <f>SUM(W$22:W$22)</f>
        <v>0</v>
      </c>
      <c r="X23" s="211">
        <f>SUM(U23:W23)</f>
        <v>0</v>
      </c>
      <c r="Y23" s="359">
        <f>SUM(Y$22:Y$22)</f>
        <v>0</v>
      </c>
      <c r="Z23" s="212">
        <f>SUM(Z$22:Z$22)</f>
        <v>0</v>
      </c>
      <c r="AA23" s="212">
        <f>SUM(AA$22:AA$22)</f>
        <v>0</v>
      </c>
      <c r="AB23" s="211">
        <f>SUM(Y23:AA23)</f>
        <v>0</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164039</v>
      </c>
      <c r="R26" s="209">
        <v>140671</v>
      </c>
      <c r="S26" s="219">
        <f>'Pt 1 Summary of Data'!L21</f>
        <v>118227</v>
      </c>
      <c r="T26" s="211">
        <f>SUM(Q26:S26)</f>
        <v>422937</v>
      </c>
      <c r="U26" s="218"/>
      <c r="V26" s="209"/>
      <c r="W26" s="219">
        <f>'Pt 1 Summary of Data'!N21</f>
        <v>0</v>
      </c>
      <c r="X26" s="211">
        <f>SUM(U26:W26)</f>
        <v>0</v>
      </c>
      <c r="Y26" s="218"/>
      <c r="Z26" s="209"/>
      <c r="AA26" s="219">
        <f>'Pt 1 Summary of Data'!P21</f>
        <v>0</v>
      </c>
      <c r="AB26" s="211">
        <f>SUM(Y26:AA26)</f>
        <v>0</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28517</v>
      </c>
      <c r="R27" s="209">
        <v>11177.143375404383</v>
      </c>
      <c r="S27" s="219">
        <f>'Pt 1 Summary of Data'!L35</f>
        <v>13294.55016736395</v>
      </c>
      <c r="T27" s="211">
        <f>SUM(Q27:S27)</f>
        <v>52988.693542768335</v>
      </c>
      <c r="U27" s="218"/>
      <c r="V27" s="209"/>
      <c r="W27" s="219">
        <f>'Pt 1 Summary of Data'!N35</f>
        <v>0</v>
      </c>
      <c r="X27" s="211">
        <f>SUM(U27:W27)</f>
        <v>0</v>
      </c>
      <c r="Y27" s="218"/>
      <c r="Z27" s="209"/>
      <c r="AA27" s="219">
        <f>'Pt 1 Summary of Data'!P35</f>
        <v>0</v>
      </c>
      <c r="AB27" s="211">
        <f>SUM(Y27:AA27)</f>
        <v>0</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135522</v>
      </c>
      <c r="R28" s="219">
        <f t="shared" si="0"/>
        <v>129493.85662459562</v>
      </c>
      <c r="S28" s="219">
        <f t="shared" si="0"/>
        <v>104932.44983263605</v>
      </c>
      <c r="T28" s="79">
        <f>T$26-T$27</f>
        <v>369948.30645723164</v>
      </c>
      <c r="U28" s="219">
        <f t="shared" si="0"/>
        <v>0</v>
      </c>
      <c r="V28" s="219">
        <f t="shared" si="0"/>
        <v>0</v>
      </c>
      <c r="W28" s="219">
        <f t="shared" si="0"/>
        <v>0</v>
      </c>
      <c r="X28" s="79">
        <f>X$26-X$27</f>
        <v>0</v>
      </c>
      <c r="Y28" s="78">
        <f t="shared" si="0"/>
        <v>0</v>
      </c>
      <c r="Z28" s="219">
        <f t="shared" si="0"/>
        <v>0</v>
      </c>
      <c r="AA28" s="219">
        <f t="shared" si="0"/>
        <v>0</v>
      </c>
      <c r="AB28" s="79">
        <f>AB$26-AB$27</f>
        <v>0</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797</v>
      </c>
      <c r="R30" s="224">
        <v>666</v>
      </c>
      <c r="S30" s="225">
        <f>'Pt 1 Summary of Data'!L49</f>
        <v>551.83333333333337</v>
      </c>
      <c r="T30" s="226">
        <f>SUM(Q30:S30)</f>
        <v>2014.8333333333335</v>
      </c>
      <c r="U30" s="227"/>
      <c r="V30" s="224"/>
      <c r="W30" s="228">
        <f>'Pt 1 Summary of Data'!N49</f>
        <v>0</v>
      </c>
      <c r="X30" s="226">
        <f>SUM(U30:W30)</f>
        <v>0</v>
      </c>
      <c r="Y30" s="227"/>
      <c r="Z30" s="224"/>
      <c r="AA30" s="228">
        <f>'Pt 1 Summary of Data'!P49</f>
        <v>0</v>
      </c>
      <c r="AB30" s="226">
        <f>SUM(Y30:AA30)</f>
        <v>0</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0.41619413124013421</v>
      </c>
      <c r="U33" s="237"/>
      <c r="V33" s="238"/>
      <c r="W33" s="238"/>
      <c r="X33" s="239" t="str">
        <f>IF(X30&lt;1000,"Not Required to Calculate",X23/X28)</f>
        <v>Not Required to Calculate</v>
      </c>
      <c r="Y33" s="237"/>
      <c r="Z33" s="238"/>
      <c r="AA33" s="238"/>
      <c r="AB33" s="360" t="str">
        <f>IF(AB30&lt;1000,"Not Required to Calculate",AB23/AB28)</f>
        <v>Not Required to Calculate</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66087</v>
      </c>
    </row>
    <row r="7" spans="2:3" ht="15.75" customHeight="1" x14ac:dyDescent="0.25">
      <c r="B7" s="25" t="s">
        <v>88</v>
      </c>
      <c r="C7" s="342" t="s">
        <v>127</v>
      </c>
    </row>
    <row r="8" spans="2:3" ht="15.75" customHeight="1" x14ac:dyDescent="0.25">
      <c r="B8" s="243" t="str">
        <f>'Cover Page'!C8</f>
        <v>Mid-West National Life Insurance Company of Tennessee</v>
      </c>
      <c r="C8" s="288"/>
    </row>
    <row r="9" spans="2:3" ht="15.75" customHeight="1" x14ac:dyDescent="0.25">
      <c r="B9" s="32" t="s">
        <v>90</v>
      </c>
      <c r="C9" s="288"/>
    </row>
    <row r="10" spans="2:3" ht="15.75" customHeight="1" x14ac:dyDescent="0.25">
      <c r="B10" s="243" t="str">
        <f>'Cover Page'!C9</f>
        <v>N/A</v>
      </c>
      <c r="C10" s="288"/>
    </row>
    <row r="11" spans="2:3" ht="15.75" x14ac:dyDescent="0.25">
      <c r="B11" s="32" t="s">
        <v>85</v>
      </c>
    </row>
    <row r="12" spans="2:3" x14ac:dyDescent="0.2">
      <c r="B12" s="152"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61"/>
    </row>
    <row r="18" spans="2:3" s="11" customFormat="1" ht="47.25" x14ac:dyDescent="0.2">
      <c r="B18" s="330" t="s">
        <v>156</v>
      </c>
      <c r="C18" s="315"/>
    </row>
    <row r="19" spans="2:3" s="11" customFormat="1" x14ac:dyDescent="0.2">
      <c r="B19" s="309" t="s">
        <v>96</v>
      </c>
      <c r="C19" s="306" t="s">
        <v>164</v>
      </c>
    </row>
    <row r="20" spans="2:3" s="11" customFormat="1" x14ac:dyDescent="0.2">
      <c r="B20" s="308" t="s">
        <v>97</v>
      </c>
      <c r="C20" s="336" t="s">
        <v>164</v>
      </c>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t="s">
        <v>164</v>
      </c>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66087</v>
      </c>
    </row>
    <row r="7" spans="2:4" ht="15.75" customHeight="1" x14ac:dyDescent="0.25">
      <c r="B7" s="25" t="s">
        <v>88</v>
      </c>
      <c r="D7" s="341"/>
    </row>
    <row r="8" spans="2:4" ht="15.75" customHeight="1" x14ac:dyDescent="0.25">
      <c r="B8" s="243" t="str">
        <f>'Cover Page'!C8</f>
        <v>Mid-West National Life Insurance Company of Tennessee</v>
      </c>
    </row>
    <row r="9" spans="2:4" ht="15.75" customHeight="1" x14ac:dyDescent="0.25">
      <c r="B9" s="32" t="s">
        <v>90</v>
      </c>
    </row>
    <row r="10" spans="2:4" ht="15.75" customHeight="1" x14ac:dyDescent="0.25">
      <c r="B10" s="243" t="str">
        <f>'Cover Page'!C9</f>
        <v>N/A</v>
      </c>
    </row>
    <row r="11" spans="2:4" ht="15.75" x14ac:dyDescent="0.25">
      <c r="B11" s="32" t="s">
        <v>85</v>
      </c>
    </row>
    <row r="12" spans="2:4" x14ac:dyDescent="0.2">
      <c r="B12" s="152" t="str">
        <f>'Cover Page'!C6</f>
        <v>2024</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2025-07-29T16:10:00Z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