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codeName="ThisWorkbook" defaultThemeVersion="124226"/>
  <xr:revisionPtr revIDLastSave="57" documentId="8_{A9E52B08-D1BA-4EE9-B779-EA455A8ABD83}" xr6:coauthVersionLast="47" xr6:coauthVersionMax="47" xr10:uidLastSave="{49CE3A67-CC1D-4D92-8AFD-5F50DA8B02D6}"/>
  <bookViews>
    <workbookView xWindow="-120" yWindow="-120" windowWidth="29040" windowHeight="15720" tabRatio="818"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10" l="1"/>
  <c r="J28" i="10"/>
  <c r="E44" i="4"/>
  <c r="I23" i="10"/>
  <c r="Y28" i="10"/>
  <c r="Y23" i="10"/>
  <c r="U23" i="10"/>
  <c r="U28" i="10"/>
  <c r="Q28" i="10"/>
  <c r="Q23" i="10"/>
  <c r="M28" i="10"/>
  <c r="M23" i="10"/>
  <c r="O19" i="18"/>
  <c r="P19" i="18"/>
  <c r="M19" i="18"/>
  <c r="N19" i="18"/>
  <c r="K19" i="18"/>
  <c r="L19" i="18"/>
  <c r="I19" i="18"/>
  <c r="J19" i="18"/>
  <c r="G19" i="18"/>
  <c r="H19" i="18"/>
  <c r="E19" i="18"/>
  <c r="F19" i="18"/>
  <c r="M18" i="4"/>
  <c r="N18" i="4"/>
  <c r="O18" i="4"/>
  <c r="P18" i="4"/>
  <c r="K18" i="4"/>
  <c r="L18" i="4"/>
  <c r="I18" i="4"/>
  <c r="J18" i="4"/>
  <c r="G18" i="4"/>
  <c r="H18" i="4"/>
  <c r="E28" i="10"/>
  <c r="F23" i="10"/>
  <c r="E23" i="10"/>
  <c r="E18" i="4"/>
  <c r="E50" i="4"/>
  <c r="F18" i="4"/>
  <c r="J23" i="10"/>
  <c r="Z28" i="10"/>
  <c r="R28" i="10"/>
  <c r="Z23" i="10"/>
  <c r="AB23" i="10" s="1"/>
  <c r="V23" i="10"/>
  <c r="X23" i="10" s="1"/>
  <c r="V28" i="10"/>
  <c r="N23" i="10"/>
  <c r="R23" i="10"/>
  <c r="N28" i="10"/>
  <c r="F28" i="10"/>
  <c r="H49" i="4"/>
  <c r="K30" i="10"/>
  <c r="L30" i="10"/>
  <c r="L49" i="4"/>
  <c r="E49" i="4"/>
  <c r="P49" i="4"/>
  <c r="AA30" i="10"/>
  <c r="AB30" i="10"/>
  <c r="O49" i="4"/>
  <c r="N49" i="4"/>
  <c r="W30" i="10"/>
  <c r="X30" i="10"/>
  <c r="M49" i="4"/>
  <c r="K49" i="4"/>
  <c r="J49" i="4"/>
  <c r="O30" i="10"/>
  <c r="P30" i="10"/>
  <c r="I49" i="4"/>
  <c r="G49" i="4"/>
  <c r="F49" i="4"/>
  <c r="G30" i="10"/>
  <c r="H30" i="10"/>
  <c r="E51" i="18"/>
  <c r="E24" i="4"/>
  <c r="H6" i="4"/>
  <c r="N35" i="4"/>
  <c r="W27" i="10" s="1"/>
  <c r="X27" i="10" s="1"/>
  <c r="H21" i="4"/>
  <c r="K26" i="10"/>
  <c r="L26" i="10"/>
  <c r="H51" i="18"/>
  <c r="H24" i="4"/>
  <c r="K22" i="10"/>
  <c r="L22" i="10"/>
  <c r="F51" i="18"/>
  <c r="F24" i="4"/>
  <c r="D6" i="10"/>
  <c r="E21" i="4"/>
  <c r="P51" i="18"/>
  <c r="P24" i="4"/>
  <c r="AA22" i="10"/>
  <c r="AB22" i="10"/>
  <c r="O51" i="18"/>
  <c r="O24" i="4" s="1"/>
  <c r="N51" i="18"/>
  <c r="N24" i="4"/>
  <c r="W22" i="10"/>
  <c r="X22" i="10"/>
  <c r="M51" i="18"/>
  <c r="M24" i="4" s="1"/>
  <c r="L51" i="18"/>
  <c r="L24" i="4" s="1"/>
  <c r="S22" i="10" s="1"/>
  <c r="K51" i="18"/>
  <c r="K24" i="4" s="1"/>
  <c r="J51" i="18"/>
  <c r="J24" i="4"/>
  <c r="O22" i="10"/>
  <c r="P22" i="10"/>
  <c r="I51" i="18"/>
  <c r="I24" i="4"/>
  <c r="G51" i="18"/>
  <c r="G24" i="4"/>
  <c r="P21" i="4"/>
  <c r="AA26" i="10" s="1"/>
  <c r="O21" i="4"/>
  <c r="N21" i="4"/>
  <c r="W26" i="10" s="1"/>
  <c r="M21" i="4"/>
  <c r="L21" i="4"/>
  <c r="S26" i="10" s="1"/>
  <c r="K21" i="4"/>
  <c r="J21" i="4"/>
  <c r="O26" i="10"/>
  <c r="P26" i="10"/>
  <c r="I21" i="4"/>
  <c r="G21" i="4"/>
  <c r="F21" i="4"/>
  <c r="G26" i="10"/>
  <c r="H26" i="10"/>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c r="T30" i="10"/>
  <c r="G22" i="10"/>
  <c r="H22" i="10"/>
  <c r="O35" i="4"/>
  <c r="G35" i="4"/>
  <c r="H35" i="4"/>
  <c r="K27" i="10"/>
  <c r="L27" i="10"/>
  <c r="L28" i="10"/>
  <c r="P35" i="4"/>
  <c r="AA27" i="10" s="1"/>
  <c r="AB27" i="10" s="1"/>
  <c r="M35" i="4"/>
  <c r="L35" i="4"/>
  <c r="S27" i="10" s="1"/>
  <c r="T27" i="10" s="1"/>
  <c r="F35" i="4"/>
  <c r="G27" i="10"/>
  <c r="H27" i="10"/>
  <c r="H28" i="10"/>
  <c r="E35" i="4"/>
  <c r="AA23" i="10"/>
  <c r="W23" i="10"/>
  <c r="O23" i="10"/>
  <c r="P23" i="10"/>
  <c r="K23" i="10"/>
  <c r="L23" i="10"/>
  <c r="K35" i="4"/>
  <c r="I35" i="4"/>
  <c r="J35" i="4"/>
  <c r="O27" i="10"/>
  <c r="P27" i="10"/>
  <c r="P28" i="10"/>
  <c r="G23" i="10"/>
  <c r="H23" i="10"/>
  <c r="H33" i="10"/>
  <c r="K28" i="10"/>
  <c r="G28" i="10"/>
  <c r="L33" i="10"/>
  <c r="P33" i="10"/>
  <c r="O28" i="10"/>
  <c r="W28" i="10" l="1"/>
  <c r="S23" i="10"/>
  <c r="T23" i="10" s="1"/>
  <c r="T22" i="10"/>
  <c r="AA28" i="10"/>
  <c r="AB26" i="10"/>
  <c r="AB28" i="10" s="1"/>
  <c r="AB33" i="10" s="1"/>
  <c r="X26" i="10"/>
  <c r="X28" i="10" s="1"/>
  <c r="X33" i="10" s="1"/>
  <c r="S28" i="10"/>
  <c r="T26" i="10"/>
  <c r="T28" i="10" s="1"/>
  <c r="T33" i="10" s="1"/>
</calcChain>
</file>

<file path=xl/sharedStrings.xml><?xml version="1.0" encoding="utf-8"?>
<sst xmlns="http://schemas.openxmlformats.org/spreadsheetml/2006/main" count="314" uniqueCount="178">
  <si>
    <t>Department of Managed Health Care/Department of Insurance</t>
  </si>
  <si>
    <t xml:space="preserve">Medical Loss Ratio Reporting Form </t>
  </si>
  <si>
    <t>Dental Coverage</t>
  </si>
  <si>
    <t>1.</t>
  </si>
  <si>
    <t>MLR Reporting Year</t>
  </si>
  <si>
    <t>2024</t>
  </si>
  <si>
    <t>2.</t>
  </si>
  <si>
    <t>DMHC Health Plan ID / CDI NAIC No.</t>
  </si>
  <si>
    <t>3.</t>
  </si>
  <si>
    <t>Legal Name</t>
  </si>
  <si>
    <t>Aetna Life Insurance Company</t>
  </si>
  <si>
    <t>4.</t>
  </si>
  <si>
    <t>DBA</t>
  </si>
  <si>
    <t>5.</t>
  </si>
  <si>
    <t>Federal Tax Exempt Status? Please enter Yes or No</t>
  </si>
  <si>
    <t>No</t>
  </si>
  <si>
    <t>Cell Key:</t>
  </si>
  <si>
    <t>Blank cells require input from Health plan or Health insurer</t>
  </si>
  <si>
    <t>Version 4.22.15</t>
  </si>
  <si>
    <t>Revised Version 5.26.15</t>
  </si>
  <si>
    <t>Revised Version 4.15.16 corrected dates for Cycle Year (CY)2015-2016 on TABs Parts 1, 2 and 4.</t>
  </si>
  <si>
    <t>Revised Version 5.10.17 12/31 and 3/31 Columns years to be auto populated on TABs Parts 1 and 2.</t>
  </si>
  <si>
    <t>Version 12.16.21: updated Cover Page: Line 2: DMHC Health Plan ID / CDI NAIC No.</t>
  </si>
  <si>
    <t>Medical Loss Ratio Reporting Form: Dental Coverage</t>
  </si>
  <si>
    <t>Part 1 - Summary of Data</t>
  </si>
  <si>
    <t>Health Plan ID</t>
  </si>
  <si>
    <t xml:space="preserve">Federal Tax Exempt </t>
  </si>
  <si>
    <t>dBA</t>
  </si>
  <si>
    <t>Part 1</t>
  </si>
  <si>
    <t>Health Insurance Coverage</t>
  </si>
  <si>
    <t>DHMO Products</t>
  </si>
  <si>
    <t>DPPO &amp; Indemnity Products</t>
  </si>
  <si>
    <t>Individual</t>
  </si>
  <si>
    <t>Small Group</t>
  </si>
  <si>
    <t>Large Group</t>
  </si>
  <si>
    <t xml:space="preserve">Total as of </t>
  </si>
  <si>
    <r>
      <t xml:space="preserve">Part 1
</t>
    </r>
    <r>
      <rPr>
        <b/>
        <sz val="12"/>
        <color rgb="FFC00000"/>
        <rFont val="Arial"/>
        <family val="2"/>
      </rPr>
      <t xml:space="preserve">NOTE: REFER TO MLR INSTRUCTIONS FOR IMPORTANT </t>
    </r>
  </si>
  <si>
    <t>INFORMATION ABOUT COMPLETING EACH COLUMN AND ROW.</t>
  </si>
  <si>
    <t>Premium</t>
  </si>
  <si>
    <t>Total direct premium earned</t>
  </si>
  <si>
    <t>Claims</t>
  </si>
  <si>
    <t>Total incurred claims (MLR Form Part 2, Line 2.11)</t>
  </si>
  <si>
    <t>Federal and State Taxes and Licensing or Regulatory Fees</t>
  </si>
  <si>
    <t xml:space="preserve">Federal taxes and assessments incurred by the reporting health plan or health insurer during the MLR reporting year </t>
  </si>
  <si>
    <t xml:space="preserve">  3.1 a  Federal income taxes deductible from premium in MLR calculations </t>
  </si>
  <si>
    <t xml:space="preserve">  3.1 b  Other Federal Taxes (other than income tax) and assessments deductible from premium</t>
  </si>
  <si>
    <t>State insurance, premium and other taxes incurred by the reporting health plan or heath insurer during the MLR reporting year (deductible from premium in MLR calculation)</t>
  </si>
  <si>
    <t xml:space="preserve">  3.2 a   State income, excise, business, and other taxes</t>
  </si>
  <si>
    <t xml:space="preserve">  3.2 b   State premium taxes </t>
  </si>
  <si>
    <t xml:space="preserve">  3.2 c   Community benefit expenditures </t>
  </si>
  <si>
    <t>Regulatory authority licenses and fees</t>
  </si>
  <si>
    <t>Total Federal and State Taxes and fees to be excluded from premium</t>
  </si>
  <si>
    <t xml:space="preserve">Non-Claims Costs </t>
  </si>
  <si>
    <t>Direct sales salaries and benefits</t>
  </si>
  <si>
    <t>Agents and brokers fees and commissions</t>
  </si>
  <si>
    <t>Other taxes</t>
  </si>
  <si>
    <t xml:space="preserve">4.3a   Taxes and assessments (exclude amounts reported in Section 3 or Line 10) 
</t>
  </si>
  <si>
    <t>4.3b   Fines and penalties of regulatory authorities (exclude amounts reported in Line 3.3)</t>
  </si>
  <si>
    <t>Other general and administrative expenses</t>
  </si>
  <si>
    <t>Total non-claims costs</t>
  </si>
  <si>
    <t xml:space="preserve">Other Indicators or information </t>
  </si>
  <si>
    <t>Number of covered lives</t>
  </si>
  <si>
    <t>Member months</t>
  </si>
  <si>
    <t>Number of life-years</t>
  </si>
  <si>
    <t>6.</t>
  </si>
  <si>
    <t xml:space="preserve">Net investment income and other gain / (loss) </t>
  </si>
  <si>
    <t>7.</t>
  </si>
  <si>
    <t xml:space="preserve">Other Federal income taxes (exclude taxes on Line 3.1a and 3.1b) </t>
  </si>
  <si>
    <t>Cell Keys:</t>
  </si>
  <si>
    <t xml:space="preserve">Grey cells require no data input </t>
  </si>
  <si>
    <t>Pink cells require no data input - locked down</t>
  </si>
  <si>
    <t>Blue cells: computed cell (formula cell)</t>
  </si>
  <si>
    <t>Part 2 - Premium and Claims</t>
  </si>
  <si>
    <t>Part 2</t>
  </si>
  <si>
    <r>
      <t xml:space="preserve">Part 2
</t>
    </r>
    <r>
      <rPr>
        <b/>
        <sz val="12"/>
        <color rgb="FFC00000"/>
        <rFont val="Arial"/>
        <family val="2"/>
      </rPr>
      <t xml:space="preserve">NOTE: REFER TO MLR INSTRUCTIONS FOR IMPORTANT </t>
    </r>
  </si>
  <si>
    <t>Premium:</t>
  </si>
  <si>
    <t>Direct premium written</t>
  </si>
  <si>
    <t>Unearned premium prior year</t>
  </si>
  <si>
    <t>Unearned premium MLR Reporting year</t>
  </si>
  <si>
    <t>Premium balances written off</t>
  </si>
  <si>
    <t>Claims:</t>
  </si>
  <si>
    <t>Claims Paid</t>
  </si>
  <si>
    <t>2.1a  Claims paid during the MLR reporting year regardless of incurred date</t>
  </si>
  <si>
    <t>2.1b  Claims incurred only during the MLR reporting year, paid through 3/31 of the following year</t>
  </si>
  <si>
    <t>Direct claim liability</t>
  </si>
  <si>
    <t>2.2a Liability as of 12/31 of MLR reporting year for all claims regardless of incurred date</t>
  </si>
  <si>
    <t>2.2b Liability for claims incurred only during the MLR reporting year, calculated as of 3/31 of the following year</t>
  </si>
  <si>
    <t>Direct claim liability prior year</t>
  </si>
  <si>
    <t>Direct claim reserves</t>
  </si>
  <si>
    <t>2.4a Reserves as of 12/31 of MLR reporting year for all claims regardless of incurred date</t>
  </si>
  <si>
    <t>2.4b Reserves for claims incurred only during the MLR reporting year, calculated as of 3/31 of the following year</t>
  </si>
  <si>
    <t>Direct claim reserves prior year</t>
  </si>
  <si>
    <t>Experience rating refunds (rate credits) paid</t>
  </si>
  <si>
    <t>2.6a Experience rating refunds, with all incurred dates, paid in the MLR reporting year</t>
  </si>
  <si>
    <t>2.6b Experience rating refunds associated with premium earned only in the reporting year and paid through 3/31 of the following year</t>
  </si>
  <si>
    <t>Reserve for experience rating refunds (rate credits)</t>
  </si>
  <si>
    <t>2.7a Reserved in MLR reporting year regardless of incurred date</t>
  </si>
  <si>
    <t>2.7b Reserves specific to the MLR reporting year through 3/31 of the following year</t>
  </si>
  <si>
    <t>2.8</t>
  </si>
  <si>
    <t>Reserve for experience rating refunds (rate credits) prior year</t>
  </si>
  <si>
    <t>Incurred dental incentive pool and bonuses</t>
  </si>
  <si>
    <t>2.9a  Paid dental incentive pools and bonuses MLR Reporting year</t>
  </si>
  <si>
    <t>2.9b  Accrued dental incentive pools and bonuses MLR Reporting year</t>
  </si>
  <si>
    <t>2.9c  Accrued dental incentive pools and bonuses prior year</t>
  </si>
  <si>
    <t>2.10</t>
  </si>
  <si>
    <t>Contingent benefit and lawsuit reserves</t>
  </si>
  <si>
    <t>2.11</t>
  </si>
  <si>
    <t xml:space="preserve">Total incurred claims </t>
  </si>
  <si>
    <t>Grey cells require no data input</t>
  </si>
  <si>
    <t xml:space="preserve">Medical Loss Ratio Reporting Form: Dental Coverage </t>
  </si>
  <si>
    <t>Part 3 - Expense Allocation</t>
  </si>
  <si>
    <t>Part 3</t>
  </si>
  <si>
    <t>Description of Expense Element (by Type)</t>
  </si>
  <si>
    <t>NEW</t>
  </si>
  <si>
    <t>Detailed Description of Expense Allocation Methods</t>
  </si>
  <si>
    <t>1.  Incurred Claims</t>
  </si>
  <si>
    <t>Including paid claims and claim liabilities.</t>
  </si>
  <si>
    <t>The overall allocation of incurred claims [which includes lines 2.1 through 2.11] is based on a two part method: (1) paid claims are directly assigned to each plan and market (MLR pool) and (2) the reserves that complete the paid claims into incurred claims, as well as other provider liabilities, were allocated based on paid claims.</t>
  </si>
  <si>
    <t>2.  Federal and State Taxes and Licensing or Regulatory Fees</t>
  </si>
  <si>
    <t>2.a Federal taxes and assessments</t>
  </si>
  <si>
    <t xml:space="preserve">Federal taxes and assessments included line 3.1 is comprised of federal income taxes (FIT) and the Affordable Care Act section 9010 fee.  Line 3.1 includes Federal taxes and assessments allocated to health insurance coverage reported under section 2718 of the PHS Act.  The only federal taxes excluded from line 3.1 are FIT on investment income and capital gains as required by regulation (45 CFR Section 158, Preamble II.C.8.)
</t>
  </si>
  <si>
    <t>Federal Income Taxes:  The FIT included on line 3.1 is computed by applying the statutory income tax rate to the pretax income derived from the Dental coverage.  Pretax income or loss is derived from Californaia dental premiums less California dental claims and other allocated expenses.  Expenses that are applicable to the dental coverage are allocated based upon a direct written premium ratio.</t>
  </si>
  <si>
    <t>The Affordable Care Act section 9010 Fee:  The ACA section 9010 fee included on line 3.1b equals the currect year fee accrued on the Annual Statement allocated based upon a premium ratio that excludes premiums from insurance coverage not subject the the ACA section 9010 fee.</t>
  </si>
  <si>
    <t>2.b State insurance, premium and other taxes</t>
  </si>
  <si>
    <t xml:space="preserve">State insurance, premium and other taxes included on line 3.2 is comprised of franchise taxes, income taxes, and other taxes and includes all State taxes allocated to health insurance coverage reported under section 2718 of the PHS Act.  The only state taxes excluded from line 3.2 are certain sales taxes as required by regulation (45 CFR Section 158.162(b)(2)(i)).  </t>
  </si>
  <si>
    <t>State, Franchise and Other Taxes:  State, franchise and other taxes included in line 3.2a are allocated to each market in each State based on a direct written premium ratio.</t>
  </si>
  <si>
    <t>State Premium Taxes:  Premium taxes included in line 3.2b are allocated to each health insurance market in each State based on the relative taxable premium reported for each health insurance market to the total taxable premium for all markets for all states for the reporting issuer.</t>
  </si>
  <si>
    <t xml:space="preserve">2.c Community benefit expenditures </t>
  </si>
  <si>
    <t>2.d Regulatory authority licenses and fees</t>
  </si>
  <si>
    <t xml:space="preserve">Regulatory authority licenses and fees included on line 3.3 is comprised of state regulatory licenses and fees allocated to health insurance coverage reported under section 2718 of the PHS Act.  </t>
  </si>
  <si>
    <t>Where applicable, expenses were allocated to state and market (MLR pools) based upon a direct written premium ratio.</t>
  </si>
  <si>
    <t>3.  Non-Claims costs</t>
  </si>
  <si>
    <t>3.a Direct sales salaries and benefits</t>
  </si>
  <si>
    <t>Including compensation to employees engaged in soliciting and generating sales to policyholders</t>
  </si>
  <si>
    <t>Direct sales salaries and benefits are allocated to legal entity consistent with SSAP 70 and allocation methodologies used historically for other financial reporting purposes.  Expenses are then allocated to each state and market (MLR pool) based upon a direct written premium ratio.</t>
  </si>
  <si>
    <t>3.b Agents and brokers fees and commissions</t>
  </si>
  <si>
    <t>Including expense incurred by the issuer payable to a licensed agent, broker, or producer who is not an employee of the issuer in relation to the sale and solicitation of policies for the company.</t>
  </si>
  <si>
    <t>Agent and broker fees and commissions are allocated to legal entity consistent with SSAP 70 and allocation methodologies used historically for other financial reporting purposes.  Expenses are then directly assigned to each state and allocated to each market based upon percentage of fees and commissions that were paid by the legal entity in each Aetna market. Fees which were not a condition of issuing coverage do not constitute “premiums” and for that reason were not allocated.</t>
  </si>
  <si>
    <t>3.c Other taxes</t>
  </si>
  <si>
    <t>3.d Other general and administrative expenses</t>
  </si>
  <si>
    <t>Other general and administrative expenses are allocated to legal entity consistent with SSAP 70 and allocation methodologies used historically for other financial reporting purposes.  Expenses are then allocated to each state and market (MLR pool) based upon a direct written premium ratio.</t>
  </si>
  <si>
    <t/>
  </si>
  <si>
    <t>Part 4 - MLR Calculation</t>
  </si>
  <si>
    <t>Part 4</t>
  </si>
  <si>
    <r>
      <t>Part 4</t>
    </r>
    <r>
      <rPr>
        <b/>
        <sz val="12"/>
        <color rgb="FFC00000"/>
        <rFont val="Arial"/>
        <family val="2"/>
      </rPr>
      <t xml:space="preserve">
NOTE: REFER TO MLR INSTRUCTIONS FOR IMPORTANT </t>
    </r>
  </si>
  <si>
    <t>PY2</t>
  </si>
  <si>
    <t>PY1</t>
  </si>
  <si>
    <t>CY</t>
  </si>
  <si>
    <t xml:space="preserve">Total </t>
  </si>
  <si>
    <t>Total</t>
  </si>
  <si>
    <t>Medical Loss Ratio Numerator</t>
  </si>
  <si>
    <t>Adjusted incurred claims as reported on MLR Form for prior year(s)</t>
  </si>
  <si>
    <t>Adjusted incurred claims as of 3/31 of the year following the MLR reporting year (Part 1 Line 2.1)</t>
  </si>
  <si>
    <t>MLR numerator (Line 1.2)</t>
  </si>
  <si>
    <t xml:space="preserve">  </t>
  </si>
  <si>
    <t>Medical Loss Ratio Denominator</t>
  </si>
  <si>
    <t>Premium earned (Part 1 Line 1.1)</t>
  </si>
  <si>
    <t>Federal and State taxes and licensing or regulatory fees ( Part 1 Line 3.4)</t>
  </si>
  <si>
    <t xml:space="preserve">MLR Denominator (Line 2.1 - Line 2.2) </t>
  </si>
  <si>
    <t>Life-years (Part 1 Line 5.3)</t>
  </si>
  <si>
    <t>MLR Calculation (for Health plans or health insurers with at least 1,000 life years in the Total column of Line 3.1)</t>
  </si>
  <si>
    <t>MLR</t>
  </si>
  <si>
    <t>Part 5 - Additional Responses</t>
  </si>
  <si>
    <t>Part 5</t>
  </si>
  <si>
    <t xml:space="preserve">Tax Rate </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</si>
  <si>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</si>
  <si>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</si>
  <si>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Deferred experience for prior year</t>
  </si>
  <si>
    <t>Deferred experience for current year</t>
  </si>
  <si>
    <t>3. If the health plan or health insurer novated any business in the MLR reporting year effective during the reporting year provide the name of the entity to whom year business was sold or transferred and the date of the sale or transfer.</t>
  </si>
  <si>
    <t>Name of Entity to whom business was sold or transferred</t>
  </si>
  <si>
    <t>Effective date of sale or transfer</t>
  </si>
  <si>
    <t>Department of Managed Health Care</t>
  </si>
  <si>
    <t>Attestation</t>
  </si>
  <si>
    <t>Attestation Statement</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</si>
  <si>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</si>
  <si>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Chief Executive Officer/President</t>
  </si>
  <si>
    <t>Chief Financial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</si>
</sst>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466">
    <xf numFmtId="0" fontId="0"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10" fillId="21" borderId="2" applyNumberFormat="0" applyAlignment="0" applyProtection="0"/>
    <xf numFmtId="0" fontId="10" fillId="21" borderId="2"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0" borderId="3"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8" fillId="0" borderId="6" applyNumberFormat="0" applyFill="0" applyAlignment="0" applyProtection="0"/>
    <xf numFmtId="0" fontId="18" fillId="0" borderId="6" applyNumberFormat="0" applyFill="0" applyAlignment="0" applyProtection="0"/>
    <xf numFmtId="0" fontId="19" fillId="22" borderId="0" applyNumberFormat="0" applyBorder="0" applyAlignment="0" applyProtection="0"/>
    <xf numFmtId="0" fontId="19" fillId="22" borderId="0" applyNumberFormat="0" applyBorder="0" applyAlignment="0" applyProtection="0"/>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9" fontId="5"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67">
    <xf numFmtId="0" fontId="0" fillId="0" borderId="0" xfId="0"/>
    <xf numFmtId="0" fontId="5" fillId="0" borderId="0" xfId="0" applyFont="1"/>
    <xf numFmtId="0" fontId="25" fillId="0" borderId="0" xfId="126" applyFont="1"/>
    <xf numFmtId="0" fontId="25" fillId="0" borderId="0" xfId="0" applyFont="1" applyProtection="1">
      <protection locked="0"/>
    </xf>
    <xf numFmtId="0" fontId="5" fillId="0" borderId="0" xfId="126" applyProtection="1">
      <protection locked="0"/>
    </xf>
    <xf numFmtId="0" fontId="5" fillId="0" borderId="0" xfId="125" applyFont="1" applyProtection="1">
      <protection locked="0"/>
    </xf>
    <xf numFmtId="0" fontId="5" fillId="0" borderId="0" xfId="0" applyFont="1" applyProtection="1">
      <protection locked="0"/>
    </xf>
    <xf numFmtId="0" fontId="5" fillId="0" borderId="0" xfId="0" applyFont="1" applyAlignment="1" applyProtection="1">
      <alignment horizontal="left"/>
      <protection locked="0"/>
    </xf>
    <xf numFmtId="0" fontId="5" fillId="0" borderId="0" xfId="0" applyFont="1" applyAlignment="1" applyProtection="1">
      <alignment horizontal="right"/>
      <protection locked="0"/>
    </xf>
    <xf numFmtId="0" fontId="25" fillId="0" borderId="0" xfId="126" applyFont="1" applyProtection="1">
      <protection locked="0"/>
    </xf>
    <xf numFmtId="0" fontId="0" fillId="0" borderId="0" xfId="0" applyProtection="1">
      <protection locked="0"/>
    </xf>
    <xf numFmtId="0" fontId="31" fillId="0" borderId="0" xfId="0" applyFont="1"/>
    <xf numFmtId="0" fontId="31" fillId="0" borderId="0" xfId="0" applyFont="1" applyProtection="1">
      <protection locked="0"/>
    </xf>
    <xf numFmtId="0" fontId="32" fillId="0" borderId="0" xfId="0" applyFont="1"/>
    <xf numFmtId="0" fontId="31" fillId="0" borderId="0" xfId="0" applyFont="1" applyAlignment="1">
      <alignment wrapText="1"/>
    </xf>
    <xf numFmtId="0" fontId="31" fillId="24" borderId="35" xfId="325" applyFont="1" applyFill="1" applyBorder="1"/>
    <xf numFmtId="0" fontId="31" fillId="24" borderId="34" xfId="325" applyFont="1" applyFill="1" applyBorder="1"/>
    <xf numFmtId="0" fontId="32" fillId="0" borderId="22" xfId="325" quotePrefix="1" applyFont="1" applyBorder="1" applyAlignment="1">
      <alignment horizontal="right" vertical="center"/>
    </xf>
    <xf numFmtId="0" fontId="32" fillId="0" borderId="14" xfId="325" applyFont="1" applyBorder="1" applyAlignment="1">
      <alignment vertical="center"/>
    </xf>
    <xf numFmtId="49" fontId="32" fillId="0" borderId="62" xfId="325" applyNumberFormat="1" applyFont="1" applyBorder="1" applyAlignment="1" applyProtection="1">
      <alignment horizontal="left" vertical="center"/>
      <protection locked="0"/>
    </xf>
    <xf numFmtId="0" fontId="32" fillId="0" borderId="62" xfId="325" applyFont="1" applyBorder="1" applyAlignment="1" applyProtection="1">
      <alignment horizontal="left" vertical="center"/>
      <protection locked="0"/>
    </xf>
    <xf numFmtId="0" fontId="33" fillId="0" borderId="41" xfId="0" quotePrefix="1" applyFont="1" applyBorder="1" applyAlignment="1">
      <alignment horizontal="right"/>
    </xf>
    <xf numFmtId="0" fontId="32" fillId="0" borderId="63" xfId="325" applyFont="1" applyBorder="1" applyAlignment="1">
      <alignment wrapText="1"/>
    </xf>
    <xf numFmtId="0" fontId="34" fillId="0" borderId="0" xfId="0" applyFont="1" applyProtection="1">
      <protection locked="0"/>
    </xf>
    <xf numFmtId="0" fontId="31" fillId="0" borderId="0" xfId="125" applyFont="1" applyProtection="1">
      <protection locked="0"/>
    </xf>
    <xf numFmtId="0" fontId="32" fillId="0" borderId="0" xfId="125" applyFont="1"/>
    <xf numFmtId="0" fontId="31" fillId="0" borderId="0" xfId="125" applyFont="1"/>
    <xf numFmtId="0" fontId="31" fillId="0" borderId="0" xfId="0" applyFont="1" applyAlignment="1" applyProtection="1">
      <alignment wrapText="1"/>
      <protection locked="0"/>
    </xf>
    <xf numFmtId="0" fontId="31" fillId="0" borderId="0" xfId="126" applyFont="1"/>
    <xf numFmtId="0" fontId="31" fillId="0" borderId="0" xfId="126" applyFont="1" applyProtection="1">
      <protection locked="0"/>
    </xf>
    <xf numFmtId="0" fontId="31" fillId="26" borderId="0" xfId="126" applyFont="1" applyFill="1"/>
    <xf numFmtId="49" fontId="31" fillId="0" borderId="0" xfId="0" applyNumberFormat="1" applyFont="1" applyAlignment="1" applyProtection="1">
      <alignment horizontal="left"/>
      <protection locked="0"/>
    </xf>
    <xf numFmtId="0" fontId="32" fillId="0" borderId="0" xfId="125" applyFont="1" applyAlignment="1">
      <alignment horizontal="left"/>
    </xf>
    <xf numFmtId="0" fontId="31" fillId="0" borderId="0" xfId="125" applyFont="1" applyAlignment="1" applyProtection="1">
      <alignment wrapText="1"/>
      <protection locked="0"/>
    </xf>
    <xf numFmtId="0" fontId="31" fillId="0" borderId="0" xfId="0" applyFont="1" applyAlignment="1" applyProtection="1">
      <alignment horizontal="right"/>
      <protection locked="0"/>
    </xf>
    <xf numFmtId="49" fontId="31" fillId="0" borderId="35" xfId="0" applyNumberFormat="1" applyFont="1" applyBorder="1" applyAlignment="1">
      <alignment horizontal="center" vertical="top" wrapText="1"/>
    </xf>
    <xf numFmtId="49" fontId="31" fillId="0" borderId="34" xfId="0" applyNumberFormat="1" applyFont="1" applyBorder="1" applyAlignment="1">
      <alignment horizontal="center" vertical="top" wrapText="1"/>
    </xf>
    <xf numFmtId="49" fontId="31" fillId="0" borderId="26" xfId="0" applyNumberFormat="1" applyFont="1" applyBorder="1" applyAlignment="1">
      <alignment horizontal="center" vertical="top" wrapText="1"/>
    </xf>
    <xf numFmtId="14" fontId="31" fillId="0" borderId="40" xfId="0" applyNumberFormat="1" applyFont="1" applyBorder="1" applyAlignment="1">
      <alignment horizontal="center" vertical="top" wrapText="1"/>
    </xf>
    <xf numFmtId="14" fontId="31" fillId="0" borderId="32" xfId="0" applyNumberFormat="1" applyFont="1" applyBorder="1" applyAlignment="1">
      <alignment horizontal="center" vertical="top" wrapText="1"/>
    </xf>
    <xf numFmtId="14" fontId="31" fillId="0" borderId="45" xfId="0" applyNumberFormat="1" applyFont="1" applyBorder="1" applyAlignment="1">
      <alignment horizontal="center" vertical="top" wrapText="1"/>
    </xf>
    <xf numFmtId="0" fontId="31" fillId="0" borderId="52" xfId="0" applyFont="1" applyBorder="1" applyAlignment="1">
      <alignment horizontal="center" vertical="top" wrapText="1"/>
    </xf>
    <xf numFmtId="0" fontId="31" fillId="0" borderId="50" xfId="0" applyFont="1" applyBorder="1" applyAlignment="1">
      <alignment horizontal="center" vertical="top" wrapText="1"/>
    </xf>
    <xf numFmtId="0" fontId="31" fillId="0" borderId="24" xfId="0" applyFont="1" applyBorder="1" applyAlignment="1">
      <alignment horizontal="center" vertical="top" wrapText="1"/>
    </xf>
    <xf numFmtId="0" fontId="31" fillId="0" borderId="87" xfId="0" applyFont="1" applyBorder="1" applyAlignment="1">
      <alignment horizontal="center" vertical="top" wrapText="1"/>
    </xf>
    <xf numFmtId="0" fontId="31" fillId="0" borderId="45" xfId="0" applyFont="1" applyBorder="1" applyAlignment="1">
      <alignment horizontal="center" vertical="top" wrapText="1"/>
    </xf>
    <xf numFmtId="49" fontId="31" fillId="0" borderId="12" xfId="0" applyNumberFormat="1" applyFont="1" applyBorder="1" applyAlignment="1">
      <alignment horizontal="right" vertical="top"/>
    </xf>
    <xf numFmtId="0" fontId="31" fillId="0" borderId="15" xfId="0" applyFont="1" applyBorder="1" applyAlignment="1">
      <alignment horizontal="left" vertical="top" indent="1"/>
    </xf>
    <xf numFmtId="164" fontId="31" fillId="26" borderId="56" xfId="81" applyNumberFormat="1" applyFont="1" applyFill="1" applyBorder="1" applyAlignment="1" applyProtection="1">
      <alignment vertical="top"/>
    </xf>
    <xf numFmtId="164" fontId="31" fillId="26" borderId="26" xfId="81" applyNumberFormat="1" applyFont="1" applyFill="1" applyBorder="1" applyAlignment="1" applyProtection="1">
      <alignment vertical="top"/>
    </xf>
    <xf numFmtId="164" fontId="31" fillId="26" borderId="27" xfId="81" applyNumberFormat="1" applyFont="1" applyFill="1" applyBorder="1" applyAlignment="1" applyProtection="1">
      <alignment vertical="top"/>
    </xf>
    <xf numFmtId="164" fontId="31" fillId="26" borderId="0" xfId="81" applyNumberFormat="1" applyFont="1" applyFill="1" applyBorder="1" applyAlignment="1" applyProtection="1">
      <alignment vertical="top"/>
    </xf>
    <xf numFmtId="164" fontId="31" fillId="26" borderId="23" xfId="81" applyNumberFormat="1" applyFont="1" applyFill="1" applyBorder="1" applyAlignment="1" applyProtection="1">
      <alignment vertical="top"/>
    </xf>
    <xf numFmtId="49" fontId="31" fillId="0" borderId="13" xfId="0" applyNumberFormat="1" applyFont="1" applyBorder="1" applyAlignment="1">
      <alignment horizontal="right" vertical="top"/>
    </xf>
    <xf numFmtId="0" fontId="31" fillId="0" borderId="11" xfId="0" applyFont="1" applyBorder="1" applyAlignment="1">
      <alignment vertical="top"/>
    </xf>
    <xf numFmtId="164" fontId="31" fillId="27" borderId="23" xfId="81" applyNumberFormat="1" applyFont="1" applyFill="1" applyBorder="1" applyAlignment="1" applyProtection="1">
      <alignment vertical="top"/>
    </xf>
    <xf numFmtId="164" fontId="31" fillId="27" borderId="46" xfId="81" applyNumberFormat="1" applyFont="1" applyFill="1" applyBorder="1" applyAlignment="1" applyProtection="1">
      <alignment vertical="top"/>
    </xf>
    <xf numFmtId="164" fontId="31" fillId="27" borderId="27" xfId="81" applyNumberFormat="1" applyFont="1" applyFill="1" applyBorder="1" applyAlignment="1" applyProtection="1">
      <alignment vertical="top"/>
    </xf>
    <xf numFmtId="49" fontId="31" fillId="26" borderId="13" xfId="0" applyNumberFormat="1" applyFont="1" applyFill="1" applyBorder="1" applyAlignment="1">
      <alignment horizontal="right" vertical="top"/>
    </xf>
    <xf numFmtId="0" fontId="31" fillId="26" borderId="21" xfId="0" applyFont="1" applyFill="1" applyBorder="1" applyAlignment="1">
      <alignment horizontal="left" vertical="top"/>
    </xf>
    <xf numFmtId="164" fontId="31" fillId="26" borderId="37" xfId="81" applyNumberFormat="1" applyFont="1" applyFill="1" applyBorder="1" applyAlignment="1" applyProtection="1">
      <alignment vertical="top"/>
    </xf>
    <xf numFmtId="164" fontId="31" fillId="26" borderId="47" xfId="81" applyNumberFormat="1" applyFont="1" applyFill="1" applyBorder="1" applyAlignment="1" applyProtection="1">
      <alignment vertical="top"/>
    </xf>
    <xf numFmtId="164" fontId="31" fillId="26" borderId="86" xfId="81" applyNumberFormat="1" applyFont="1" applyFill="1" applyBorder="1" applyAlignment="1" applyProtection="1">
      <alignment vertical="top"/>
    </xf>
    <xf numFmtId="164" fontId="31" fillId="26" borderId="58" xfId="81" applyNumberFormat="1" applyFont="1" applyFill="1" applyBorder="1" applyAlignment="1" applyProtection="1">
      <alignment vertical="top"/>
    </xf>
    <xf numFmtId="164" fontId="31" fillId="26" borderId="36" xfId="81" applyNumberFormat="1" applyFont="1" applyFill="1" applyBorder="1" applyAlignment="1" applyProtection="1">
      <alignment vertical="top"/>
    </xf>
    <xf numFmtId="164" fontId="31" fillId="26" borderId="46" xfId="81" applyNumberFormat="1" applyFont="1" applyFill="1" applyBorder="1" applyAlignment="1" applyProtection="1">
      <alignment vertical="top"/>
    </xf>
    <xf numFmtId="164" fontId="31" fillId="26" borderId="57" xfId="81" applyNumberFormat="1" applyFont="1" applyFill="1" applyBorder="1" applyAlignment="1" applyProtection="1">
      <alignment vertical="top"/>
    </xf>
    <xf numFmtId="164" fontId="31" fillId="26" borderId="20" xfId="81" applyNumberFormat="1" applyFont="1" applyFill="1" applyBorder="1" applyAlignment="1" applyProtection="1">
      <alignment vertical="top"/>
    </xf>
    <xf numFmtId="49" fontId="31" fillId="0" borderId="11" xfId="0" applyNumberFormat="1" applyFont="1" applyBorder="1" applyAlignment="1">
      <alignment horizontal="right" vertical="top"/>
    </xf>
    <xf numFmtId="0" fontId="35" fillId="26" borderId="19" xfId="0" applyFont="1" applyFill="1" applyBorder="1" applyAlignment="1">
      <alignment vertical="top"/>
    </xf>
    <xf numFmtId="164" fontId="31" fillId="0" borderId="23" xfId="81" applyNumberFormat="1" applyFont="1" applyFill="1" applyBorder="1" applyAlignment="1" applyProtection="1">
      <alignment vertical="top"/>
      <protection locked="0"/>
    </xf>
    <xf numFmtId="164" fontId="31" fillId="0" borderId="46" xfId="81" applyNumberFormat="1" applyFont="1" applyFill="1" applyBorder="1" applyAlignment="1" applyProtection="1">
      <alignment vertical="top"/>
      <protection locked="0"/>
    </xf>
    <xf numFmtId="166" fontId="31" fillId="0" borderId="27" xfId="81" applyNumberFormat="1" applyFont="1" applyFill="1" applyBorder="1" applyAlignment="1" applyProtection="1">
      <alignment vertical="top"/>
      <protection locked="0"/>
    </xf>
    <xf numFmtId="166" fontId="31" fillId="0" borderId="57" xfId="81" applyNumberFormat="1" applyFont="1" applyFill="1" applyBorder="1" applyAlignment="1" applyProtection="1">
      <alignment vertical="top"/>
      <protection locked="0"/>
    </xf>
    <xf numFmtId="166" fontId="31" fillId="0" borderId="23" xfId="81" applyNumberFormat="1" applyFont="1" applyFill="1" applyBorder="1" applyAlignment="1" applyProtection="1">
      <alignment vertical="top"/>
      <protection locked="0"/>
    </xf>
    <xf numFmtId="166" fontId="31" fillId="0" borderId="20" xfId="81" applyNumberFormat="1" applyFont="1" applyFill="1" applyBorder="1" applyAlignment="1" applyProtection="1">
      <alignment vertical="top"/>
      <protection locked="0"/>
    </xf>
    <xf numFmtId="166" fontId="31" fillId="0" borderId="46" xfId="81" applyNumberFormat="1" applyFont="1" applyFill="1" applyBorder="1" applyAlignment="1" applyProtection="1">
      <alignment vertical="top"/>
      <protection locked="0"/>
    </xf>
    <xf numFmtId="166" fontId="31" fillId="0" borderId="23" xfId="81" applyNumberFormat="1" applyFont="1" applyBorder="1" applyAlignment="1" applyProtection="1">
      <alignment vertical="top"/>
      <protection locked="0"/>
    </xf>
    <xf numFmtId="164" fontId="31" fillId="27" borderId="29" xfId="81" applyNumberFormat="1" applyFont="1" applyFill="1" applyBorder="1" applyAlignment="1" applyProtection="1">
      <alignment vertical="top"/>
    </xf>
    <xf numFmtId="164" fontId="31" fillId="27" borderId="43" xfId="81" applyNumberFormat="1" applyFont="1" applyFill="1" applyBorder="1" applyAlignment="1" applyProtection="1">
      <alignment vertical="top"/>
    </xf>
    <xf numFmtId="0" fontId="31" fillId="0" borderId="11" xfId="0" applyFont="1" applyBorder="1"/>
    <xf numFmtId="0" fontId="31" fillId="26" borderId="11" xfId="0" applyFont="1" applyFill="1" applyBorder="1" applyAlignment="1">
      <alignment vertical="top"/>
    </xf>
    <xf numFmtId="0" fontId="31" fillId="0" borderId="11" xfId="0" applyFont="1" applyBorder="1" applyAlignment="1">
      <alignment horizontal="left" vertical="top" indent="1"/>
    </xf>
    <xf numFmtId="165" fontId="31" fillId="0" borderId="23" xfId="62" applyNumberFormat="1" applyFont="1" applyFill="1" applyBorder="1" applyAlignment="1" applyProtection="1">
      <alignment vertical="top"/>
      <protection locked="0"/>
    </xf>
    <xf numFmtId="165" fontId="31" fillId="0" borderId="27" xfId="62" applyNumberFormat="1" applyFont="1" applyFill="1" applyBorder="1" applyAlignment="1" applyProtection="1">
      <alignment vertical="top"/>
      <protection locked="0"/>
    </xf>
    <xf numFmtId="38" fontId="31" fillId="0" borderId="46" xfId="81" applyNumberFormat="1" applyFont="1" applyFill="1" applyBorder="1" applyAlignment="1" applyProtection="1">
      <alignment vertical="top"/>
      <protection locked="0"/>
    </xf>
    <xf numFmtId="165" fontId="31" fillId="27" borderId="24" xfId="62" applyNumberFormat="1" applyFont="1" applyFill="1" applyBorder="1" applyAlignment="1" applyProtection="1">
      <alignment vertical="top"/>
    </xf>
    <xf numFmtId="165" fontId="31" fillId="27" borderId="48" xfId="62" applyNumberFormat="1" applyFont="1" applyFill="1" applyBorder="1" applyAlignment="1" applyProtection="1">
      <alignment vertical="top"/>
    </xf>
    <xf numFmtId="0" fontId="31" fillId="26" borderId="12" xfId="0" applyFont="1" applyFill="1" applyBorder="1" applyAlignment="1">
      <alignment vertical="top"/>
    </xf>
    <xf numFmtId="0" fontId="31" fillId="26" borderId="15" xfId="0" applyFont="1" applyFill="1" applyBorder="1" applyAlignment="1">
      <alignment vertical="top"/>
    </xf>
    <xf numFmtId="0" fontId="31" fillId="26" borderId="16" xfId="0" applyFont="1" applyFill="1" applyBorder="1" applyAlignment="1">
      <alignment horizontal="left" vertical="top" indent="1"/>
    </xf>
    <xf numFmtId="165" fontId="31" fillId="25" borderId="34" xfId="62" applyNumberFormat="1" applyFont="1" applyFill="1" applyBorder="1" applyAlignment="1" applyProtection="1">
      <alignment vertical="top"/>
    </xf>
    <xf numFmtId="0" fontId="31" fillId="25" borderId="35" xfId="0" applyFont="1" applyFill="1" applyBorder="1"/>
    <xf numFmtId="165" fontId="31" fillId="25" borderId="26" xfId="62" applyNumberFormat="1" applyFont="1" applyFill="1" applyBorder="1" applyAlignment="1" applyProtection="1">
      <alignment vertical="top"/>
    </xf>
    <xf numFmtId="0" fontId="31" fillId="26" borderId="19" xfId="0" applyFont="1" applyFill="1" applyBorder="1" applyAlignment="1">
      <alignment vertical="top"/>
    </xf>
    <xf numFmtId="0" fontId="31" fillId="26" borderId="21" xfId="0" applyFont="1" applyFill="1" applyBorder="1" applyAlignment="1">
      <alignment vertical="top"/>
    </xf>
    <xf numFmtId="0" fontId="31" fillId="26" borderId="17" xfId="0" applyFont="1" applyFill="1" applyBorder="1" applyAlignment="1">
      <alignment horizontal="left" vertical="top" indent="1"/>
    </xf>
    <xf numFmtId="165" fontId="31" fillId="25" borderId="0" xfId="62" applyNumberFormat="1" applyFont="1" applyFill="1" applyBorder="1" applyAlignment="1" applyProtection="1">
      <alignment vertical="top"/>
    </xf>
    <xf numFmtId="0" fontId="31" fillId="25" borderId="29" xfId="0" applyFont="1" applyFill="1" applyBorder="1"/>
    <xf numFmtId="165" fontId="31" fillId="25" borderId="43" xfId="62" applyNumberFormat="1" applyFont="1" applyFill="1" applyBorder="1" applyAlignment="1" applyProtection="1">
      <alignment vertical="top"/>
    </xf>
    <xf numFmtId="49" fontId="31" fillId="0" borderId="22" xfId="0" applyNumberFormat="1" applyFont="1" applyBorder="1" applyAlignment="1">
      <alignment horizontal="right" vertical="top"/>
    </xf>
    <xf numFmtId="0" fontId="31" fillId="0" borderId="18" xfId="0" applyFont="1" applyBorder="1" applyAlignment="1">
      <alignment horizontal="left" vertical="top" indent="1"/>
    </xf>
    <xf numFmtId="0" fontId="31" fillId="0" borderId="18" xfId="0" applyFont="1" applyBorder="1" applyAlignment="1">
      <alignment vertical="top"/>
    </xf>
    <xf numFmtId="166" fontId="31" fillId="0" borderId="21" xfId="0" applyNumberFormat="1" applyFont="1" applyBorder="1" applyAlignment="1" applyProtection="1">
      <alignment vertical="top"/>
      <protection locked="0"/>
    </xf>
    <xf numFmtId="164" fontId="31" fillId="25" borderId="0" xfId="81" applyNumberFormat="1" applyFont="1" applyFill="1" applyBorder="1" applyProtection="1"/>
    <xf numFmtId="164" fontId="31" fillId="25" borderId="43" xfId="81" applyNumberFormat="1" applyFont="1" applyFill="1" applyBorder="1" applyProtection="1"/>
    <xf numFmtId="49" fontId="31" fillId="0" borderId="41" xfId="0" applyNumberFormat="1" applyFont="1" applyBorder="1" applyAlignment="1">
      <alignment horizontal="right" vertical="top"/>
    </xf>
    <xf numFmtId="0" fontId="31" fillId="0" borderId="42" xfId="0" applyFont="1" applyBorder="1" applyAlignment="1">
      <alignment horizontal="left" vertical="top" indent="1"/>
    </xf>
    <xf numFmtId="0" fontId="31" fillId="0" borderId="42" xfId="0" applyFont="1" applyBorder="1" applyAlignment="1">
      <alignment vertical="top"/>
    </xf>
    <xf numFmtId="166" fontId="31" fillId="0" borderId="53" xfId="0" applyNumberFormat="1" applyFont="1" applyBorder="1" applyAlignment="1" applyProtection="1">
      <alignment vertical="top"/>
      <protection locked="0"/>
    </xf>
    <xf numFmtId="164" fontId="31" fillId="25" borderId="32" xfId="81" applyNumberFormat="1" applyFont="1" applyFill="1" applyBorder="1" applyProtection="1"/>
    <xf numFmtId="0" fontId="31" fillId="25" borderId="40" xfId="0" applyFont="1" applyFill="1" applyBorder="1"/>
    <xf numFmtId="164" fontId="31" fillId="25" borderId="45" xfId="81" applyNumberFormat="1" applyFont="1" applyFill="1" applyBorder="1" applyProtection="1"/>
    <xf numFmtId="164" fontId="31" fillId="0" borderId="0" xfId="81" applyNumberFormat="1" applyFont="1" applyBorder="1" applyProtection="1">
      <protection locked="0"/>
    </xf>
    <xf numFmtId="0" fontId="32" fillId="0" borderId="0" xfId="126" applyFont="1"/>
    <xf numFmtId="14" fontId="31" fillId="0" borderId="0" xfId="0" applyNumberFormat="1" applyFont="1" applyAlignment="1" applyProtection="1">
      <alignment wrapText="1"/>
      <protection locked="0"/>
    </xf>
    <xf numFmtId="0" fontId="32" fillId="0" borderId="0" xfId="126" applyFont="1" applyAlignment="1" applyProtection="1">
      <alignment vertical="top"/>
      <protection locked="0"/>
    </xf>
    <xf numFmtId="0" fontId="36" fillId="0" borderId="0" xfId="199" applyFont="1" applyProtection="1"/>
    <xf numFmtId="0" fontId="31" fillId="0" borderId="37" xfId="0" applyFont="1" applyBorder="1" applyAlignment="1">
      <alignment horizontal="center" vertical="top" wrapText="1"/>
    </xf>
    <xf numFmtId="0" fontId="31" fillId="0" borderId="44" xfId="0" applyFont="1" applyBorder="1" applyAlignment="1">
      <alignment horizontal="center" vertical="top" wrapText="1"/>
    </xf>
    <xf numFmtId="0" fontId="31" fillId="26" borderId="30" xfId="0" applyFont="1" applyFill="1" applyBorder="1" applyAlignment="1">
      <alignment horizontal="center" vertical="top"/>
    </xf>
    <xf numFmtId="0" fontId="31" fillId="26" borderId="31" xfId="0" applyFont="1" applyFill="1" applyBorder="1" applyAlignment="1">
      <alignment horizontal="center" vertical="top"/>
    </xf>
    <xf numFmtId="0" fontId="31" fillId="26" borderId="25" xfId="0" applyFont="1" applyFill="1" applyBorder="1" applyAlignment="1">
      <alignment horizontal="center" vertical="top"/>
    </xf>
    <xf numFmtId="166" fontId="31" fillId="0" borderId="23" xfId="81" applyNumberFormat="1" applyFont="1" applyFill="1" applyBorder="1" applyAlignment="1" applyProtection="1">
      <alignment horizontal="center" vertical="top"/>
      <protection locked="0"/>
    </xf>
    <xf numFmtId="166" fontId="31" fillId="0" borderId="43" xfId="81" applyNumberFormat="1" applyFont="1" applyFill="1" applyBorder="1" applyAlignment="1" applyProtection="1">
      <alignment horizontal="center" vertical="top"/>
      <protection locked="0"/>
    </xf>
    <xf numFmtId="49" fontId="31" fillId="26" borderId="19" xfId="0" applyNumberFormat="1" applyFont="1" applyFill="1" applyBorder="1" applyAlignment="1">
      <alignment horizontal="right" vertical="top"/>
    </xf>
    <xf numFmtId="2" fontId="31" fillId="26" borderId="21" xfId="0" applyNumberFormat="1" applyFont="1" applyFill="1" applyBorder="1" applyAlignment="1">
      <alignment horizontal="right" vertical="top"/>
    </xf>
    <xf numFmtId="164" fontId="31" fillId="26" borderId="37" xfId="81" applyNumberFormat="1" applyFont="1" applyFill="1" applyBorder="1" applyAlignment="1" applyProtection="1">
      <alignment horizontal="center" vertical="top"/>
    </xf>
    <xf numFmtId="164" fontId="31" fillId="26" borderId="44" xfId="81" applyNumberFormat="1" applyFont="1" applyFill="1" applyBorder="1" applyAlignment="1" applyProtection="1">
      <alignment horizontal="center" vertical="top"/>
    </xf>
    <xf numFmtId="164" fontId="31" fillId="26" borderId="33" xfId="81" applyNumberFormat="1" applyFont="1" applyFill="1" applyBorder="1" applyAlignment="1" applyProtection="1">
      <alignment horizontal="center" vertical="top"/>
    </xf>
    <xf numFmtId="164" fontId="31" fillId="26" borderId="23" xfId="81" applyNumberFormat="1" applyFont="1" applyFill="1" applyBorder="1" applyAlignment="1" applyProtection="1">
      <alignment horizontal="center" vertical="top"/>
    </xf>
    <xf numFmtId="164" fontId="31" fillId="26" borderId="43" xfId="81" applyNumberFormat="1" applyFont="1" applyFill="1" applyBorder="1" applyAlignment="1" applyProtection="1">
      <alignment horizontal="center" vertical="top"/>
    </xf>
    <xf numFmtId="164" fontId="31" fillId="26" borderId="0" xfId="81" applyNumberFormat="1" applyFont="1" applyFill="1" applyBorder="1" applyAlignment="1" applyProtection="1">
      <alignment horizontal="center" vertical="top"/>
    </xf>
    <xf numFmtId="164" fontId="31" fillId="25" borderId="43" xfId="81" applyNumberFormat="1" applyFont="1" applyFill="1" applyBorder="1" applyAlignment="1" applyProtection="1">
      <alignment horizontal="center" vertical="top"/>
    </xf>
    <xf numFmtId="164" fontId="31" fillId="25" borderId="23" xfId="81" applyNumberFormat="1" applyFont="1" applyFill="1" applyBorder="1" applyAlignment="1" applyProtection="1">
      <alignment horizontal="center" vertical="top"/>
    </xf>
    <xf numFmtId="164" fontId="31" fillId="25" borderId="0" xfId="81" applyNumberFormat="1" applyFont="1" applyFill="1" applyBorder="1" applyAlignment="1" applyProtection="1">
      <alignment horizontal="center" vertical="top"/>
    </xf>
    <xf numFmtId="166" fontId="31" fillId="0" borderId="0" xfId="81" applyNumberFormat="1" applyFont="1" applyFill="1" applyBorder="1" applyAlignment="1" applyProtection="1">
      <alignment horizontal="center" vertical="top"/>
      <protection locked="0"/>
    </xf>
    <xf numFmtId="0" fontId="31" fillId="0" borderId="11" xfId="0" quotePrefix="1" applyFont="1" applyBorder="1" applyAlignment="1">
      <alignment horizontal="right" vertical="top"/>
    </xf>
    <xf numFmtId="164" fontId="31" fillId="25" borderId="46" xfId="81" applyNumberFormat="1" applyFont="1" applyFill="1" applyBorder="1" applyAlignment="1" applyProtection="1">
      <alignment horizontal="center" vertical="top"/>
    </xf>
    <xf numFmtId="164" fontId="31" fillId="25" borderId="57" xfId="81" applyNumberFormat="1" applyFont="1" applyFill="1" applyBorder="1" applyAlignment="1" applyProtection="1">
      <alignment horizontal="center" vertical="top"/>
    </xf>
    <xf numFmtId="164" fontId="31" fillId="26" borderId="46" xfId="81" applyNumberFormat="1" applyFont="1" applyFill="1" applyBorder="1" applyAlignment="1" applyProtection="1">
      <alignment horizontal="center" vertical="top"/>
    </xf>
    <xf numFmtId="164" fontId="31" fillId="26" borderId="57" xfId="81" applyNumberFormat="1" applyFont="1" applyFill="1" applyBorder="1" applyAlignment="1" applyProtection="1">
      <alignment horizontal="center" vertical="top"/>
    </xf>
    <xf numFmtId="166" fontId="31" fillId="0" borderId="46" xfId="81" applyNumberFormat="1" applyFont="1" applyFill="1" applyBorder="1" applyAlignment="1" applyProtection="1">
      <alignment horizontal="center" vertical="top"/>
      <protection locked="0"/>
    </xf>
    <xf numFmtId="166" fontId="31" fillId="0" borderId="57" xfId="81" applyNumberFormat="1" applyFont="1" applyFill="1" applyBorder="1" applyAlignment="1" applyProtection="1">
      <alignment horizontal="center" vertical="top"/>
      <protection locked="0"/>
    </xf>
    <xf numFmtId="0" fontId="31" fillId="0" borderId="11" xfId="0" quotePrefix="1" applyFont="1" applyBorder="1" applyAlignment="1">
      <alignment vertical="top"/>
    </xf>
    <xf numFmtId="0" fontId="37" fillId="0" borderId="0" xfId="0" applyFont="1" applyProtection="1">
      <protection locked="0"/>
    </xf>
    <xf numFmtId="164" fontId="31" fillId="26" borderId="24" xfId="81" applyNumberFormat="1" applyFont="1" applyFill="1" applyBorder="1" applyAlignment="1" applyProtection="1">
      <alignment horizontal="center" vertical="top"/>
    </xf>
    <xf numFmtId="164" fontId="31" fillId="26" borderId="45" xfId="81" applyNumberFormat="1" applyFont="1" applyFill="1" applyBorder="1" applyAlignment="1" applyProtection="1">
      <alignment horizontal="center" vertical="top"/>
    </xf>
    <xf numFmtId="164" fontId="31" fillId="26" borderId="32" xfId="81" applyNumberFormat="1" applyFont="1" applyFill="1" applyBorder="1" applyAlignment="1" applyProtection="1">
      <alignment horizontal="center" vertical="top"/>
    </xf>
    <xf numFmtId="0" fontId="32" fillId="0" borderId="0" xfId="126" applyFont="1" applyAlignment="1">
      <alignment horizontal="left" vertical="top" wrapText="1"/>
    </xf>
    <xf numFmtId="164" fontId="31" fillId="0" borderId="0" xfId="0" applyNumberFormat="1" applyFont="1" applyProtection="1">
      <protection locked="0"/>
    </xf>
    <xf numFmtId="0" fontId="31" fillId="26" borderId="0" xfId="0" applyFont="1" applyFill="1" applyAlignment="1">
      <alignment horizontal="left"/>
    </xf>
    <xf numFmtId="49" fontId="31" fillId="26" borderId="0" xfId="0" applyNumberFormat="1" applyFont="1" applyFill="1" applyAlignment="1">
      <alignment horizontal="left"/>
    </xf>
    <xf numFmtId="0" fontId="32" fillId="28" borderId="10" xfId="0" applyFont="1" applyFill="1" applyBorder="1" applyAlignment="1">
      <alignment horizontal="center"/>
    </xf>
    <xf numFmtId="0" fontId="31" fillId="0" borderId="10" xfId="0" applyFont="1" applyBorder="1" applyAlignment="1">
      <alignment horizontal="center"/>
    </xf>
    <xf numFmtId="0" fontId="32" fillId="28" borderId="74" xfId="0" applyFont="1" applyFill="1" applyBorder="1" applyAlignment="1">
      <alignment horizontal="left" indent="1"/>
    </xf>
    <xf numFmtId="0" fontId="31" fillId="0" borderId="75" xfId="0" applyFont="1" applyBorder="1" applyAlignment="1" applyProtection="1">
      <alignment horizontal="left" wrapText="1" indent="3"/>
      <protection locked="0"/>
    </xf>
    <xf numFmtId="0" fontId="31" fillId="0" borderId="75" xfId="0" applyFont="1" applyBorder="1" applyAlignment="1">
      <alignment horizontal="left" indent="2"/>
    </xf>
    <xf numFmtId="0" fontId="31" fillId="0" borderId="82" xfId="0" applyFont="1" applyBorder="1" applyAlignment="1">
      <alignment horizontal="left" indent="2"/>
    </xf>
    <xf numFmtId="0" fontId="31" fillId="0" borderId="80" xfId="0" applyFont="1" applyBorder="1" applyAlignment="1">
      <alignment horizontal="left" indent="2"/>
    </xf>
    <xf numFmtId="0" fontId="32" fillId="28" borderId="28" xfId="0" applyFont="1" applyFill="1" applyBorder="1" applyAlignment="1">
      <alignment horizontal="center"/>
    </xf>
    <xf numFmtId="0" fontId="31" fillId="0" borderId="28" xfId="0" applyFont="1" applyBorder="1" applyAlignment="1">
      <alignment horizontal="center"/>
    </xf>
    <xf numFmtId="0" fontId="31" fillId="0" borderId="0" xfId="0" applyFont="1" applyAlignment="1">
      <alignment horizontal="center"/>
    </xf>
    <xf numFmtId="0" fontId="32" fillId="29" borderId="55" xfId="0" applyFont="1" applyFill="1" applyBorder="1" applyAlignment="1">
      <alignment horizontal="left" indent="1"/>
    </xf>
    <xf numFmtId="0" fontId="31" fillId="28" borderId="76" xfId="0" applyFont="1" applyFill="1" applyBorder="1" applyAlignment="1">
      <alignment horizontal="left"/>
    </xf>
    <xf numFmtId="0" fontId="31" fillId="29" borderId="76" xfId="0" applyFont="1" applyFill="1" applyBorder="1" applyAlignment="1">
      <alignment horizontal="left" indent="2"/>
    </xf>
    <xf numFmtId="0" fontId="31" fillId="28" borderId="79" xfId="0" applyFont="1" applyFill="1" applyBorder="1" applyAlignment="1">
      <alignment horizontal="left"/>
    </xf>
    <xf numFmtId="0" fontId="31" fillId="28" borderId="81" xfId="0" applyFont="1" applyFill="1" applyBorder="1" applyAlignment="1">
      <alignment horizontal="left"/>
    </xf>
    <xf numFmtId="0" fontId="31" fillId="29" borderId="77" xfId="0" applyFont="1" applyFill="1" applyBorder="1" applyAlignment="1">
      <alignment horizontal="left" indent="2"/>
    </xf>
    <xf numFmtId="0" fontId="31" fillId="24" borderId="76" xfId="324" applyFont="1" applyFill="1" applyBorder="1" applyAlignment="1">
      <alignment horizontal="left"/>
    </xf>
    <xf numFmtId="0" fontId="31" fillId="28" borderId="33" xfId="0" applyFont="1" applyFill="1" applyBorder="1" applyAlignment="1">
      <alignment horizontal="left"/>
    </xf>
    <xf numFmtId="0" fontId="31" fillId="28" borderId="32" xfId="0" applyFont="1" applyFill="1" applyBorder="1" applyAlignment="1">
      <alignment horizontal="left"/>
    </xf>
    <xf numFmtId="0" fontId="31" fillId="0" borderId="0" xfId="126" applyFont="1" applyAlignment="1">
      <alignment horizontal="left"/>
    </xf>
    <xf numFmtId="49" fontId="31" fillId="0" borderId="65" xfId="125" applyNumberFormat="1" applyFont="1" applyBorder="1" applyAlignment="1">
      <alignment horizontal="right"/>
    </xf>
    <xf numFmtId="49" fontId="31" fillId="0" borderId="66" xfId="126" applyNumberFormat="1" applyFont="1" applyBorder="1" applyAlignment="1">
      <alignment horizontal="left" vertical="top" indent="1"/>
    </xf>
    <xf numFmtId="0" fontId="31" fillId="0" borderId="26" xfId="126" applyFont="1" applyBorder="1"/>
    <xf numFmtId="49" fontId="31" fillId="0" borderId="67" xfId="125" applyNumberFormat="1" applyFont="1" applyBorder="1" applyAlignment="1">
      <alignment horizontal="right"/>
    </xf>
    <xf numFmtId="0" fontId="31" fillId="0" borderId="43" xfId="126" applyFont="1" applyBorder="1" applyAlignment="1">
      <alignment horizontal="left" vertical="top" indent="1"/>
    </xf>
    <xf numFmtId="0" fontId="31" fillId="0" borderId="43" xfId="126" applyFont="1" applyBorder="1" applyAlignment="1">
      <alignment horizontal="left" vertical="top" wrapText="1" indent="1"/>
    </xf>
    <xf numFmtId="49" fontId="31" fillId="26" borderId="67" xfId="125" applyNumberFormat="1" applyFont="1" applyFill="1" applyBorder="1" applyAlignment="1">
      <alignment horizontal="right"/>
    </xf>
    <xf numFmtId="0" fontId="31" fillId="26" borderId="44" xfId="126" applyFont="1" applyFill="1" applyBorder="1" applyAlignment="1">
      <alignment horizontal="left" vertical="top" indent="1"/>
    </xf>
    <xf numFmtId="49" fontId="31" fillId="0" borderId="68" xfId="125" applyNumberFormat="1" applyFont="1" applyBorder="1" applyAlignment="1">
      <alignment horizontal="right"/>
    </xf>
    <xf numFmtId="0" fontId="31" fillId="26" borderId="43" xfId="125" applyFont="1" applyFill="1" applyBorder="1" applyAlignment="1">
      <alignment horizontal="left" vertical="top" indent="1"/>
    </xf>
    <xf numFmtId="0" fontId="31" fillId="0" borderId="25" xfId="0" applyFont="1" applyBorder="1" applyAlignment="1">
      <alignment vertical="top"/>
    </xf>
    <xf numFmtId="0" fontId="31" fillId="0" borderId="31" xfId="125" applyFont="1" applyBorder="1" applyAlignment="1">
      <alignment horizontal="left" vertical="top" indent="1"/>
    </xf>
    <xf numFmtId="49" fontId="31" fillId="26" borderId="71" xfId="125" applyNumberFormat="1" applyFont="1" applyFill="1" applyBorder="1" applyAlignment="1">
      <alignment horizontal="right"/>
    </xf>
    <xf numFmtId="0" fontId="31" fillId="26" borderId="33" xfId="0" applyFont="1" applyFill="1" applyBorder="1" applyAlignment="1">
      <alignment vertical="top"/>
    </xf>
    <xf numFmtId="0" fontId="31" fillId="26" borderId="44" xfId="125" applyFont="1" applyFill="1" applyBorder="1" applyAlignment="1">
      <alignment horizontal="left" vertical="top" indent="1"/>
    </xf>
    <xf numFmtId="0" fontId="32" fillId="0" borderId="67" xfId="126" applyFont="1" applyBorder="1"/>
    <xf numFmtId="0" fontId="31" fillId="0" borderId="43" xfId="125" applyFont="1" applyBorder="1"/>
    <xf numFmtId="49" fontId="31" fillId="26" borderId="69" xfId="125" applyNumberFormat="1" applyFont="1" applyFill="1" applyBorder="1" applyAlignment="1">
      <alignment horizontal="right"/>
    </xf>
    <xf numFmtId="0" fontId="31" fillId="26" borderId="32" xfId="0" applyFont="1" applyFill="1" applyBorder="1" applyAlignment="1">
      <alignment vertical="top"/>
    </xf>
    <xf numFmtId="0" fontId="31" fillId="26" borderId="45" xfId="125" applyFont="1" applyFill="1" applyBorder="1" applyAlignment="1">
      <alignment horizontal="left" vertical="top" indent="1"/>
    </xf>
    <xf numFmtId="0" fontId="32" fillId="0" borderId="0" xfId="126" applyFont="1" applyProtection="1">
      <protection locked="0"/>
    </xf>
    <xf numFmtId="0" fontId="32" fillId="0" borderId="0" xfId="126" applyFont="1" applyAlignment="1">
      <alignment vertical="top"/>
    </xf>
    <xf numFmtId="0" fontId="31" fillId="0" borderId="28" xfId="125" applyFont="1" applyBorder="1" applyAlignment="1">
      <alignment horizontal="center"/>
    </xf>
    <xf numFmtId="0" fontId="31" fillId="0" borderId="38" xfId="125" applyFont="1" applyBorder="1" applyAlignment="1">
      <alignment horizontal="center"/>
    </xf>
    <xf numFmtId="0" fontId="31" fillId="0" borderId="39" xfId="125" applyFont="1" applyBorder="1" applyAlignment="1">
      <alignment horizontal="center"/>
    </xf>
    <xf numFmtId="0" fontId="31" fillId="0" borderId="52" xfId="125" applyFont="1" applyBorder="1" applyAlignment="1">
      <alignment horizontal="center"/>
    </xf>
    <xf numFmtId="0" fontId="31" fillId="0" borderId="51" xfId="125" applyFont="1" applyBorder="1" applyAlignment="1">
      <alignment horizontal="center"/>
    </xf>
    <xf numFmtId="0" fontId="38" fillId="0" borderId="59" xfId="125" applyFont="1" applyBorder="1" applyAlignment="1">
      <alignment horizontal="center"/>
    </xf>
    <xf numFmtId="0" fontId="38" fillId="0" borderId="55" xfId="125" applyFont="1" applyBorder="1" applyAlignment="1">
      <alignment horizontal="center"/>
    </xf>
    <xf numFmtId="0" fontId="38" fillId="0" borderId="60" xfId="125" applyFont="1" applyBorder="1" applyAlignment="1">
      <alignment horizontal="center"/>
    </xf>
    <xf numFmtId="0" fontId="31" fillId="26" borderId="61" xfId="91" applyNumberFormat="1" applyFont="1" applyFill="1" applyBorder="1" applyAlignment="1" applyProtection="1">
      <alignment vertical="top"/>
    </xf>
    <xf numFmtId="0" fontId="31" fillId="26" borderId="25" xfId="91" applyNumberFormat="1" applyFont="1" applyFill="1" applyBorder="1" applyAlignment="1" applyProtection="1">
      <alignment vertical="top"/>
    </xf>
    <xf numFmtId="0" fontId="31" fillId="26" borderId="31" xfId="91" applyNumberFormat="1" applyFont="1" applyFill="1" applyBorder="1" applyAlignment="1" applyProtection="1">
      <alignment vertical="top"/>
    </xf>
    <xf numFmtId="164" fontId="31" fillId="0" borderId="29" xfId="81" applyNumberFormat="1" applyFont="1" applyFill="1" applyBorder="1" applyAlignment="1" applyProtection="1">
      <alignment horizontal="center" vertical="top"/>
      <protection locked="0"/>
    </xf>
    <xf numFmtId="164" fontId="31" fillId="0" borderId="0" xfId="81" applyNumberFormat="1" applyFont="1" applyFill="1" applyBorder="1" applyAlignment="1" applyProtection="1">
      <alignment horizontal="center" vertical="top"/>
      <protection locked="0"/>
    </xf>
    <xf numFmtId="164" fontId="31" fillId="0" borderId="29" xfId="92" applyNumberFormat="1" applyFont="1" applyFill="1" applyBorder="1" applyAlignment="1" applyProtection="1">
      <alignment vertical="top"/>
      <protection locked="0"/>
    </xf>
    <xf numFmtId="164" fontId="31" fillId="0" borderId="0" xfId="81" applyNumberFormat="1" applyFont="1" applyFill="1" applyBorder="1" applyAlignment="1" applyProtection="1">
      <alignment vertical="top"/>
      <protection locked="0"/>
    </xf>
    <xf numFmtId="164" fontId="31" fillId="27" borderId="0" xfId="91" applyNumberFormat="1" applyFont="1" applyFill="1" applyBorder="1" applyAlignment="1" applyProtection="1">
      <alignment vertical="top"/>
    </xf>
    <xf numFmtId="164" fontId="31" fillId="27" borderId="43" xfId="91" applyNumberFormat="1" applyFont="1" applyFill="1" applyBorder="1" applyAlignment="1" applyProtection="1">
      <alignment vertical="top"/>
    </xf>
    <xf numFmtId="164" fontId="31" fillId="27" borderId="0" xfId="81" applyNumberFormat="1" applyFont="1" applyFill="1" applyBorder="1" applyAlignment="1" applyProtection="1">
      <alignment horizontal="center" vertical="top"/>
    </xf>
    <xf numFmtId="0" fontId="31" fillId="26" borderId="49" xfId="91" applyNumberFormat="1" applyFont="1" applyFill="1" applyBorder="1" applyAlignment="1" applyProtection="1">
      <alignment vertical="top"/>
    </xf>
    <xf numFmtId="0" fontId="31" fillId="26" borderId="33" xfId="81" applyNumberFormat="1" applyFont="1" applyFill="1" applyBorder="1" applyAlignment="1" applyProtection="1">
      <alignment vertical="top"/>
    </xf>
    <xf numFmtId="0" fontId="31" fillId="26" borderId="44" xfId="81" applyNumberFormat="1" applyFont="1" applyFill="1" applyBorder="1" applyAlignment="1" applyProtection="1">
      <alignment vertical="top"/>
    </xf>
    <xf numFmtId="0" fontId="31" fillId="26" borderId="29" xfId="91" applyNumberFormat="1" applyFont="1" applyFill="1" applyBorder="1" applyAlignment="1" applyProtection="1">
      <alignment vertical="top"/>
    </xf>
    <xf numFmtId="0" fontId="31" fillId="26" borderId="43" xfId="91" applyNumberFormat="1" applyFont="1" applyFill="1" applyBorder="1" applyAlignment="1" applyProtection="1">
      <alignment vertical="top"/>
    </xf>
    <xf numFmtId="164" fontId="31" fillId="0" borderId="29" xfId="81" applyNumberFormat="1" applyFont="1" applyFill="1" applyBorder="1" applyAlignment="1" applyProtection="1">
      <alignment vertical="top"/>
      <protection locked="0"/>
    </xf>
    <xf numFmtId="164" fontId="31" fillId="27" borderId="0" xfId="81" applyNumberFormat="1" applyFont="1" applyFill="1" applyBorder="1" applyAlignment="1" applyProtection="1">
      <alignment vertical="top"/>
    </xf>
    <xf numFmtId="0" fontId="31" fillId="26" borderId="29" xfId="126" applyFont="1" applyFill="1" applyBorder="1" applyAlignment="1">
      <alignment horizontal="center" vertical="top"/>
    </xf>
    <xf numFmtId="0" fontId="31" fillId="26" borderId="0" xfId="126" applyFont="1" applyFill="1" applyAlignment="1">
      <alignment horizontal="center" vertical="top"/>
    </xf>
    <xf numFmtId="0" fontId="31" fillId="26" borderId="43" xfId="126" applyFont="1" applyFill="1" applyBorder="1" applyAlignment="1">
      <alignment horizontal="center" vertical="top"/>
    </xf>
    <xf numFmtId="3" fontId="31" fillId="0" borderId="54" xfId="126" applyNumberFormat="1" applyFont="1" applyBorder="1" applyAlignment="1" applyProtection="1">
      <alignment horizontal="center" vertical="top"/>
      <protection locked="0"/>
    </xf>
    <xf numFmtId="3" fontId="31" fillId="0" borderId="18" xfId="126" applyNumberFormat="1" applyFont="1" applyBorder="1" applyAlignment="1" applyProtection="1">
      <alignment horizontal="center" vertical="top"/>
      <protection locked="0"/>
    </xf>
    <xf numFmtId="37" fontId="31" fillId="27" borderId="18" xfId="126" applyNumberFormat="1" applyFont="1" applyFill="1" applyBorder="1" applyAlignment="1">
      <alignment horizontal="center" vertical="top"/>
    </xf>
    <xf numFmtId="37" fontId="31" fillId="27" borderId="70" xfId="126" applyNumberFormat="1" applyFont="1" applyFill="1" applyBorder="1" applyAlignment="1">
      <alignment horizontal="center" vertical="top"/>
    </xf>
    <xf numFmtId="3" fontId="31" fillId="0" borderId="61" xfId="126" applyNumberFormat="1" applyFont="1" applyBorder="1" applyAlignment="1" applyProtection="1">
      <alignment horizontal="center" vertical="top"/>
      <protection locked="0"/>
    </xf>
    <xf numFmtId="37" fontId="31" fillId="27" borderId="25" xfId="126" applyNumberFormat="1" applyFont="1" applyFill="1" applyBorder="1" applyAlignment="1">
      <alignment horizontal="center" vertical="top"/>
    </xf>
    <xf numFmtId="0" fontId="31" fillId="26" borderId="54" xfId="126" applyFont="1" applyFill="1" applyBorder="1" applyAlignment="1">
      <alignment horizontal="center" vertical="top"/>
    </xf>
    <xf numFmtId="0" fontId="31" fillId="26" borderId="18" xfId="126" applyFont="1" applyFill="1" applyBorder="1" applyAlignment="1">
      <alignment horizontal="center" vertical="top"/>
    </xf>
    <xf numFmtId="0" fontId="31" fillId="26" borderId="70" xfId="126" applyFont="1" applyFill="1" applyBorder="1" applyAlignment="1">
      <alignment horizontal="center" vertical="top"/>
    </xf>
    <xf numFmtId="0" fontId="31" fillId="26" borderId="61" xfId="125" applyFont="1" applyFill="1" applyBorder="1"/>
    <xf numFmtId="0" fontId="31" fillId="26" borderId="25" xfId="125" applyFont="1" applyFill="1" applyBorder="1"/>
    <xf numFmtId="0" fontId="31" fillId="26" borderId="31" xfId="125" applyFont="1" applyFill="1" applyBorder="1"/>
    <xf numFmtId="164" fontId="31" fillId="26" borderId="25" xfId="91" applyNumberFormat="1" applyFont="1" applyFill="1" applyBorder="1" applyAlignment="1" applyProtection="1"/>
    <xf numFmtId="0" fontId="31" fillId="26" borderId="25" xfId="0" applyFont="1" applyFill="1" applyBorder="1"/>
    <xf numFmtId="0" fontId="31" fillId="25" borderId="29" xfId="125" applyFont="1" applyFill="1" applyBorder="1"/>
    <xf numFmtId="0" fontId="31" fillId="25" borderId="0" xfId="125" applyFont="1" applyFill="1"/>
    <xf numFmtId="167" fontId="31" fillId="27" borderId="0" xfId="125" applyNumberFormat="1" applyFont="1" applyFill="1"/>
    <xf numFmtId="0" fontId="31" fillId="26" borderId="40" xfId="126" applyFont="1" applyFill="1" applyBorder="1" applyAlignment="1">
      <alignment horizontal="center" vertical="top"/>
    </xf>
    <xf numFmtId="0" fontId="31" fillId="26" borderId="32" xfId="126" applyFont="1" applyFill="1" applyBorder="1" applyAlignment="1">
      <alignment horizontal="center" vertical="top"/>
    </xf>
    <xf numFmtId="0" fontId="31" fillId="26" borderId="45" xfId="126" applyFont="1" applyFill="1" applyBorder="1" applyAlignment="1">
      <alignment horizontal="center" vertical="top"/>
    </xf>
    <xf numFmtId="49" fontId="32" fillId="26" borderId="0" xfId="125" applyNumberFormat="1" applyFont="1" applyFill="1" applyAlignment="1">
      <alignment horizontal="left"/>
    </xf>
    <xf numFmtId="0" fontId="32" fillId="0" borderId="0" xfId="126" applyFont="1" applyAlignment="1">
      <alignment horizontal="left"/>
    </xf>
    <xf numFmtId="0" fontId="32" fillId="0" borderId="0" xfId="0" applyFont="1" applyProtection="1">
      <protection locked="0"/>
    </xf>
    <xf numFmtId="0" fontId="35" fillId="0" borderId="0" xfId="0" applyFont="1"/>
    <xf numFmtId="0" fontId="32" fillId="0" borderId="0" xfId="0" applyFont="1" applyAlignment="1">
      <alignment horizontal="center"/>
    </xf>
    <xf numFmtId="0" fontId="32" fillId="24" borderId="38" xfId="0" applyFont="1" applyFill="1" applyBorder="1" applyAlignment="1">
      <alignment horizontal="center"/>
    </xf>
    <xf numFmtId="0" fontId="31" fillId="0" borderId="15" xfId="125" applyFont="1" applyBorder="1" applyAlignment="1">
      <alignment wrapText="1"/>
    </xf>
    <xf numFmtId="0" fontId="31" fillId="0" borderId="31" xfId="0" applyFont="1" applyBorder="1" applyAlignment="1">
      <alignment wrapText="1"/>
    </xf>
    <xf numFmtId="0" fontId="32" fillId="0" borderId="0" xfId="126" applyFont="1" applyAlignment="1">
      <alignment vertical="top" wrapText="1"/>
    </xf>
    <xf numFmtId="0" fontId="32" fillId="0" borderId="15" xfId="0" applyFont="1" applyBorder="1" applyAlignment="1">
      <alignment vertical="top"/>
    </xf>
    <xf numFmtId="0" fontId="32" fillId="0" borderId="25" xfId="0" applyFont="1" applyBorder="1" applyAlignment="1">
      <alignment vertical="top"/>
    </xf>
    <xf numFmtId="0" fontId="32" fillId="0" borderId="21" xfId="0" applyFont="1" applyBorder="1" applyAlignment="1">
      <alignment vertical="top"/>
    </xf>
    <xf numFmtId="0" fontId="32" fillId="0" borderId="33" xfId="0" applyFont="1" applyBorder="1" applyAlignment="1">
      <alignment vertical="top"/>
    </xf>
    <xf numFmtId="0" fontId="32" fillId="0" borderId="15" xfId="0" applyFont="1" applyBorder="1" applyAlignment="1">
      <alignment vertical="top" wrapText="1"/>
    </xf>
    <xf numFmtId="0" fontId="40" fillId="0" borderId="17" xfId="0" applyFont="1" applyBorder="1" applyAlignment="1">
      <alignment vertical="top"/>
    </xf>
    <xf numFmtId="0" fontId="32" fillId="0" borderId="16" xfId="0" applyFont="1" applyBorder="1" applyAlignment="1">
      <alignment vertical="top" wrapText="1"/>
    </xf>
    <xf numFmtId="0" fontId="32" fillId="24" borderId="28" xfId="0" applyFont="1" applyFill="1" applyBorder="1"/>
    <xf numFmtId="0" fontId="32" fillId="24" borderId="38" xfId="0" applyFont="1" applyFill="1" applyBorder="1"/>
    <xf numFmtId="0" fontId="32" fillId="30" borderId="28" xfId="0" applyFont="1" applyFill="1" applyBorder="1" applyAlignment="1">
      <alignment vertical="center" wrapText="1"/>
    </xf>
    <xf numFmtId="0" fontId="32" fillId="30" borderId="28" xfId="0" applyFont="1" applyFill="1" applyBorder="1" applyAlignment="1">
      <alignment vertical="center"/>
    </xf>
    <xf numFmtId="0" fontId="31" fillId="30" borderId="38" xfId="0" applyFont="1" applyFill="1" applyBorder="1" applyAlignment="1">
      <alignment vertical="center"/>
    </xf>
    <xf numFmtId="0" fontId="32" fillId="30" borderId="38" xfId="0" applyFont="1" applyFill="1" applyBorder="1" applyAlignment="1">
      <alignment vertical="center"/>
    </xf>
    <xf numFmtId="0" fontId="31" fillId="30" borderId="39" xfId="0" applyFont="1" applyFill="1" applyBorder="1" applyAlignment="1">
      <alignment vertical="center"/>
    </xf>
    <xf numFmtId="0" fontId="32" fillId="31" borderId="34" xfId="0" applyFont="1" applyFill="1" applyBorder="1"/>
    <xf numFmtId="0" fontId="32" fillId="31" borderId="35" xfId="0" applyFont="1" applyFill="1" applyBorder="1" applyAlignment="1">
      <alignment horizontal="right"/>
    </xf>
    <xf numFmtId="0" fontId="32" fillId="31" borderId="34" xfId="0" applyFont="1" applyFill="1" applyBorder="1" applyAlignment="1">
      <alignment horizontal="right"/>
    </xf>
    <xf numFmtId="0" fontId="32" fillId="31" borderId="26" xfId="0" applyFont="1" applyFill="1" applyBorder="1" applyAlignment="1">
      <alignment vertical="center"/>
    </xf>
    <xf numFmtId="0" fontId="32" fillId="31" borderId="35" xfId="0" applyFont="1" applyFill="1" applyBorder="1" applyAlignment="1">
      <alignment horizontal="right" vertical="center"/>
    </xf>
    <xf numFmtId="0" fontId="32" fillId="31" borderId="26" xfId="0" applyFont="1" applyFill="1" applyBorder="1" applyAlignment="1">
      <alignment horizontal="right" vertical="center"/>
    </xf>
    <xf numFmtId="0" fontId="32" fillId="24" borderId="39" xfId="0" applyFont="1" applyFill="1" applyBorder="1"/>
    <xf numFmtId="0" fontId="31" fillId="26" borderId="66" xfId="0" applyFont="1" applyFill="1" applyBorder="1" applyAlignment="1">
      <alignment vertical="center" wrapText="1"/>
    </xf>
    <xf numFmtId="0" fontId="32" fillId="0" borderId="0" xfId="0" applyFont="1" applyAlignment="1">
      <alignment vertical="center"/>
    </xf>
    <xf numFmtId="0" fontId="31" fillId="30" borderId="38" xfId="0" applyFont="1" applyFill="1" applyBorder="1" applyAlignment="1">
      <alignment vertical="center" wrapText="1"/>
    </xf>
    <xf numFmtId="0" fontId="31" fillId="30" borderId="39" xfId="0" applyFont="1" applyFill="1" applyBorder="1" applyAlignment="1">
      <alignment vertical="center" wrapText="1"/>
    </xf>
    <xf numFmtId="0" fontId="32" fillId="30" borderId="38" xfId="0" applyFont="1" applyFill="1" applyBorder="1" applyAlignment="1">
      <alignment horizontal="left" vertical="center"/>
    </xf>
    <xf numFmtId="0" fontId="32" fillId="31" borderId="38" xfId="0" applyFont="1" applyFill="1" applyBorder="1"/>
    <xf numFmtId="0" fontId="32" fillId="31" borderId="28" xfId="0" applyFont="1" applyFill="1" applyBorder="1" applyAlignment="1">
      <alignment horizontal="right"/>
    </xf>
    <xf numFmtId="0" fontId="32" fillId="31" borderId="38" xfId="0" applyFont="1" applyFill="1" applyBorder="1" applyAlignment="1">
      <alignment horizontal="right"/>
    </xf>
    <xf numFmtId="0" fontId="32" fillId="31" borderId="38" xfId="0" applyFont="1" applyFill="1" applyBorder="1" applyAlignment="1">
      <alignment horizontal="left"/>
    </xf>
    <xf numFmtId="0" fontId="29" fillId="0" borderId="0" xfId="0" applyFont="1" applyAlignment="1">
      <alignment vertical="center"/>
    </xf>
    <xf numFmtId="0" fontId="30" fillId="0" borderId="0" xfId="0" applyFont="1" applyAlignment="1">
      <alignment horizontal="right" vertical="center"/>
    </xf>
    <xf numFmtId="0" fontId="30" fillId="0" borderId="0" xfId="0" applyFont="1" applyAlignment="1">
      <alignment vertical="center"/>
    </xf>
    <xf numFmtId="0" fontId="31" fillId="29" borderId="78" xfId="0" applyFont="1" applyFill="1" applyBorder="1"/>
    <xf numFmtId="0" fontId="31" fillId="29" borderId="60" xfId="0" applyFont="1" applyFill="1" applyBorder="1"/>
    <xf numFmtId="0" fontId="31" fillId="0" borderId="78" xfId="0" applyFont="1" applyBorder="1" applyAlignment="1" applyProtection="1">
      <alignment wrapText="1"/>
      <protection locked="0"/>
    </xf>
    <xf numFmtId="0" fontId="39" fillId="0" borderId="0" xfId="0" applyFont="1" applyAlignment="1">
      <alignment vertical="center"/>
    </xf>
    <xf numFmtId="0" fontId="32" fillId="0" borderId="11" xfId="0" applyFont="1" applyBorder="1" applyAlignment="1">
      <alignment vertical="top"/>
    </xf>
    <xf numFmtId="0" fontId="32" fillId="0" borderId="0" xfId="0" applyFont="1" applyAlignment="1">
      <alignment vertical="top"/>
    </xf>
    <xf numFmtId="0" fontId="32" fillId="0" borderId="25" xfId="0" applyFont="1" applyBorder="1" applyAlignment="1">
      <alignment vertical="top" wrapText="1"/>
    </xf>
    <xf numFmtId="0" fontId="40" fillId="0" borderId="0" xfId="0" applyFont="1" applyAlignment="1">
      <alignment vertical="top"/>
    </xf>
    <xf numFmtId="0" fontId="32" fillId="31" borderId="28" xfId="125" applyFont="1" applyFill="1" applyBorder="1"/>
    <xf numFmtId="0" fontId="32" fillId="30" borderId="28" xfId="125" applyFont="1" applyFill="1" applyBorder="1" applyAlignment="1">
      <alignment vertical="center"/>
    </xf>
    <xf numFmtId="0" fontId="32" fillId="24" borderId="28" xfId="125" applyFont="1" applyFill="1" applyBorder="1"/>
    <xf numFmtId="0" fontId="31" fillId="24" borderId="38" xfId="0" applyFont="1" applyFill="1" applyBorder="1"/>
    <xf numFmtId="0" fontId="31" fillId="24" borderId="39" xfId="0" applyFont="1" applyFill="1" applyBorder="1"/>
    <xf numFmtId="0" fontId="32" fillId="31" borderId="35" xfId="125" applyFont="1" applyFill="1" applyBorder="1" applyAlignment="1">
      <alignment vertical="center"/>
    </xf>
    <xf numFmtId="0" fontId="32" fillId="31" borderId="28" xfId="125" applyFont="1" applyFill="1" applyBorder="1" applyAlignment="1">
      <alignment vertical="center"/>
    </xf>
    <xf numFmtId="0" fontId="32" fillId="31" borderId="38" xfId="125" applyFont="1" applyFill="1" applyBorder="1" applyAlignment="1">
      <alignment vertical="center"/>
    </xf>
    <xf numFmtId="0" fontId="32" fillId="31" borderId="39" xfId="125" applyFont="1" applyFill="1" applyBorder="1" applyAlignment="1">
      <alignment vertical="center"/>
    </xf>
    <xf numFmtId="0" fontId="32" fillId="31" borderId="38" xfId="125" applyFont="1" applyFill="1" applyBorder="1" applyAlignment="1">
      <alignment horizontal="right" vertical="center"/>
    </xf>
    <xf numFmtId="0" fontId="31" fillId="29" borderId="83" xfId="0" applyFont="1" applyFill="1" applyBorder="1" applyAlignment="1">
      <alignment vertical="top"/>
    </xf>
    <xf numFmtId="0" fontId="31" fillId="29" borderId="84" xfId="0" applyFont="1" applyFill="1" applyBorder="1" applyAlignment="1">
      <alignment vertical="top"/>
    </xf>
    <xf numFmtId="0" fontId="31" fillId="0" borderId="54" xfId="0" applyFont="1" applyBorder="1" applyProtection="1">
      <protection locked="0"/>
    </xf>
    <xf numFmtId="0" fontId="31" fillId="0" borderId="70" xfId="0" applyFont="1" applyBorder="1" applyProtection="1">
      <protection locked="0"/>
    </xf>
    <xf numFmtId="0" fontId="31" fillId="0" borderId="68" xfId="0" applyFont="1" applyBorder="1"/>
    <xf numFmtId="0" fontId="31" fillId="0" borderId="54" xfId="0" applyFont="1" applyBorder="1" applyAlignment="1">
      <alignment vertical="top"/>
    </xf>
    <xf numFmtId="0" fontId="31" fillId="0" borderId="54" xfId="0" applyFont="1" applyBorder="1"/>
    <xf numFmtId="0" fontId="31" fillId="0" borderId="54" xfId="0" applyFont="1" applyBorder="1" applyAlignment="1" applyProtection="1">
      <alignment vertical="top" wrapText="1"/>
      <protection locked="0"/>
    </xf>
    <xf numFmtId="0" fontId="31" fillId="0" borderId="70" xfId="0" applyFont="1" applyBorder="1" applyAlignment="1" applyProtection="1">
      <alignment vertical="top" wrapText="1"/>
      <protection locked="0"/>
    </xf>
    <xf numFmtId="0" fontId="31" fillId="29" borderId="54" xfId="0" applyFont="1" applyFill="1" applyBorder="1" applyAlignment="1">
      <alignment wrapText="1"/>
    </xf>
    <xf numFmtId="0" fontId="31" fillId="29" borderId="70" xfId="0" applyFont="1" applyFill="1" applyBorder="1" applyAlignment="1">
      <alignment wrapText="1"/>
    </xf>
    <xf numFmtId="0" fontId="32" fillId="24" borderId="31" xfId="0" applyFont="1" applyFill="1" applyBorder="1"/>
    <xf numFmtId="0" fontId="31" fillId="24" borderId="88" xfId="0" applyFont="1" applyFill="1" applyBorder="1"/>
    <xf numFmtId="49" fontId="31" fillId="0" borderId="0" xfId="0" applyNumberFormat="1" applyFont="1" applyAlignment="1" applyProtection="1">
      <alignment wrapText="1"/>
      <protection locked="0"/>
    </xf>
    <xf numFmtId="0" fontId="31" fillId="26" borderId="0" xfId="0" applyFont="1" applyFill="1"/>
    <xf numFmtId="49" fontId="31" fillId="26" borderId="0" xfId="125" applyNumberFormat="1" applyFont="1" applyFill="1"/>
    <xf numFmtId="49" fontId="31" fillId="26" borderId="0" xfId="0" applyNumberFormat="1" applyFont="1" applyFill="1"/>
    <xf numFmtId="0" fontId="32" fillId="31" borderId="34" xfId="0" applyFont="1" applyFill="1" applyBorder="1" applyAlignment="1">
      <alignment horizontal="center" vertical="center"/>
    </xf>
    <xf numFmtId="0" fontId="32" fillId="31" borderId="34" xfId="0" applyFont="1" applyFill="1" applyBorder="1" applyAlignment="1">
      <alignment vertical="center"/>
    </xf>
    <xf numFmtId="0" fontId="31" fillId="0" borderId="67" xfId="125" applyFont="1" applyBorder="1" applyAlignment="1">
      <alignment horizontal="right" vertical="center"/>
    </xf>
    <xf numFmtId="0" fontId="31" fillId="24" borderId="85" xfId="325" applyFont="1" applyFill="1" applyBorder="1" applyAlignment="1">
      <alignment horizontal="center"/>
    </xf>
    <xf numFmtId="0" fontId="31" fillId="26" borderId="21" xfId="0" applyFont="1" applyFill="1" applyBorder="1" applyAlignment="1">
      <alignment vertical="center" wrapText="1"/>
    </xf>
    <xf numFmtId="49" fontId="31" fillId="0" borderId="0" xfId="0" applyNumberFormat="1" applyFont="1"/>
    <xf numFmtId="0" fontId="32" fillId="0" borderId="73" xfId="0" applyFont="1" applyBorder="1" applyAlignment="1">
      <alignment horizontal="center"/>
    </xf>
    <xf numFmtId="0" fontId="32" fillId="28" borderId="73" xfId="0" applyFont="1" applyFill="1" applyBorder="1" applyAlignment="1">
      <alignment horizontal="center"/>
    </xf>
    <xf numFmtId="0" fontId="31" fillId="0" borderId="69" xfId="0" applyFont="1" applyBorder="1" applyAlignment="1" applyProtection="1">
      <alignment horizontal="left" wrapText="1" indent="3"/>
      <protection locked="0"/>
    </xf>
    <xf numFmtId="0" fontId="31" fillId="0" borderId="84" xfId="0" applyFont="1" applyBorder="1" applyAlignment="1" applyProtection="1">
      <alignment wrapText="1"/>
      <protection locked="0"/>
    </xf>
    <xf numFmtId="0" fontId="32" fillId="24" borderId="65" xfId="0" applyFont="1" applyFill="1" applyBorder="1" applyAlignment="1">
      <alignment vertical="top" wrapText="1"/>
    </xf>
    <xf numFmtId="0" fontId="32" fillId="0" borderId="12" xfId="0" applyFont="1" applyBorder="1" applyAlignment="1">
      <alignment horizontal="center"/>
    </xf>
    <xf numFmtId="0" fontId="31" fillId="0" borderId="89" xfId="0" applyFont="1" applyBorder="1"/>
    <xf numFmtId="0" fontId="32" fillId="24" borderId="72" xfId="0" applyFont="1" applyFill="1" applyBorder="1" applyAlignment="1">
      <alignment vertical="top" wrapText="1"/>
    </xf>
    <xf numFmtId="0" fontId="32" fillId="24" borderId="22" xfId="0" applyFont="1" applyFill="1" applyBorder="1" applyAlignment="1">
      <alignment vertical="top" wrapText="1"/>
    </xf>
    <xf numFmtId="0" fontId="31" fillId="0" borderId="10" xfId="0" applyFont="1" applyBorder="1" applyAlignment="1">
      <alignment wrapText="1"/>
    </xf>
    <xf numFmtId="0" fontId="31" fillId="0" borderId="26" xfId="0" applyFont="1" applyBorder="1" applyProtection="1">
      <protection locked="0"/>
    </xf>
    <xf numFmtId="0" fontId="31" fillId="0" borderId="70" xfId="0" applyFont="1" applyBorder="1" applyAlignment="1" applyProtection="1">
      <alignment vertical="top"/>
      <protection locked="0"/>
    </xf>
    <xf numFmtId="0" fontId="31" fillId="26" borderId="0" xfId="125" applyFont="1" applyFill="1" applyAlignment="1">
      <alignment horizontal="left"/>
    </xf>
    <xf numFmtId="0" fontId="31" fillId="26" borderId="0" xfId="125" applyFont="1" applyFill="1" applyProtection="1">
      <protection locked="0"/>
    </xf>
    <xf numFmtId="37" fontId="31" fillId="0" borderId="46" xfId="81" applyNumberFormat="1" applyFont="1" applyFill="1" applyBorder="1" applyAlignment="1" applyProtection="1">
      <alignment vertical="top"/>
      <protection locked="0"/>
    </xf>
    <xf numFmtId="0" fontId="5" fillId="26" borderId="0" xfId="125" applyFont="1" applyFill="1" applyProtection="1">
      <protection locked="0"/>
    </xf>
    <xf numFmtId="0" fontId="30" fillId="0" borderId="0" xfId="0" applyFont="1" applyAlignment="1" applyProtection="1">
      <alignment vertical="center"/>
      <protection locked="0"/>
    </xf>
    <xf numFmtId="0" fontId="39" fillId="0" borderId="0" xfId="0" applyFont="1" applyAlignment="1">
      <alignment horizontal="center" vertical="center"/>
    </xf>
    <xf numFmtId="0" fontId="31" fillId="0" borderId="0" xfId="0" applyFont="1" applyAlignment="1">
      <alignment horizontal="left" vertical="top" indent="1"/>
    </xf>
    <xf numFmtId="0" fontId="31" fillId="0" borderId="0" xfId="0" applyFont="1" applyAlignment="1">
      <alignment horizontal="left" vertical="top" wrapText="1" indent="1"/>
    </xf>
    <xf numFmtId="0" fontId="31" fillId="0" borderId="0" xfId="0" applyFont="1" applyAlignment="1">
      <alignment vertical="top"/>
    </xf>
    <xf numFmtId="0" fontId="31" fillId="26" borderId="0" xfId="0" applyFont="1" applyFill="1" applyAlignment="1">
      <alignment horizontal="left" vertical="top" indent="1"/>
    </xf>
    <xf numFmtId="166" fontId="31" fillId="0" borderId="27" xfId="81" applyNumberFormat="1" applyFont="1" applyBorder="1" applyAlignment="1" applyProtection="1">
      <alignment vertical="top"/>
      <protection locked="0"/>
    </xf>
    <xf numFmtId="165" fontId="31" fillId="27" borderId="87" xfId="62" applyNumberFormat="1" applyFont="1" applyFill="1" applyBorder="1" applyAlignment="1" applyProtection="1">
      <alignment vertical="top"/>
    </xf>
    <xf numFmtId="166" fontId="31" fillId="0" borderId="43" xfId="81" applyNumberFormat="1" applyFont="1" applyFill="1" applyBorder="1" applyAlignment="1" applyProtection="1">
      <alignment vertical="top"/>
      <protection locked="0"/>
    </xf>
    <xf numFmtId="165" fontId="31" fillId="0" borderId="43" xfId="62" applyNumberFormat="1" applyFont="1" applyFill="1" applyBorder="1" applyAlignment="1" applyProtection="1">
      <alignment vertical="top"/>
      <protection locked="0"/>
    </xf>
    <xf numFmtId="0" fontId="40" fillId="0" borderId="33" xfId="0" applyFont="1" applyBorder="1" applyAlignment="1">
      <alignment vertical="top"/>
    </xf>
    <xf numFmtId="0" fontId="31" fillId="0" borderId="25" xfId="0" applyFont="1" applyBorder="1" applyAlignment="1">
      <alignment horizontal="left" vertical="top" indent="1"/>
    </xf>
    <xf numFmtId="0" fontId="31" fillId="26" borderId="33" xfId="0" applyFont="1" applyFill="1" applyBorder="1" applyAlignment="1">
      <alignment horizontal="left" vertical="top" indent="1"/>
    </xf>
    <xf numFmtId="0" fontId="31" fillId="26" borderId="33" xfId="0" applyFont="1" applyFill="1" applyBorder="1" applyAlignment="1">
      <alignment horizontal="left" vertical="top" wrapText="1" indent="1"/>
    </xf>
    <xf numFmtId="0" fontId="31" fillId="0" borderId="90" xfId="0" applyFont="1" applyBorder="1" applyAlignment="1">
      <alignment horizontal="center" vertical="top" wrapText="1"/>
    </xf>
    <xf numFmtId="0" fontId="31" fillId="0" borderId="60" xfId="0" applyFont="1" applyBorder="1" applyAlignment="1">
      <alignment horizontal="center" vertical="top" wrapText="1"/>
    </xf>
    <xf numFmtId="166" fontId="31" fillId="0" borderId="29" xfId="81" applyNumberFormat="1" applyFont="1" applyFill="1" applyBorder="1" applyAlignment="1" applyProtection="1">
      <alignment horizontal="center" vertical="top"/>
      <protection locked="0"/>
    </xf>
    <xf numFmtId="0" fontId="32" fillId="0" borderId="64" xfId="325" applyFont="1" applyBorder="1" applyProtection="1">
      <protection locked="0"/>
    </xf>
    <xf numFmtId="164" fontId="31" fillId="27" borderId="29" xfId="81" applyNumberFormat="1" applyFont="1" applyFill="1" applyBorder="1" applyAlignment="1" applyProtection="1">
      <alignment horizontal="center" vertical="top"/>
    </xf>
    <xf numFmtId="167" fontId="31" fillId="27" borderId="43" xfId="125" applyNumberFormat="1" applyFont="1" applyFill="1" applyBorder="1"/>
    <xf numFmtId="0" fontId="31" fillId="0" borderId="75" xfId="0" applyFont="1" applyBorder="1" applyAlignment="1" applyProtection="1">
      <alignment horizontal="left" vertical="top" wrapText="1" indent="3"/>
      <protection locked="0"/>
    </xf>
    <xf numFmtId="0" fontId="31" fillId="0" borderId="78" xfId="0" applyFont="1" applyBorder="1" applyAlignment="1" applyProtection="1">
      <alignment vertical="top" wrapText="1"/>
      <protection locked="0"/>
    </xf>
    <xf numFmtId="0" fontId="31" fillId="0" borderId="75" xfId="324" applyFont="1" applyBorder="1" applyAlignment="1" applyProtection="1">
      <alignment horizontal="left" wrapText="1" indent="3"/>
      <protection locked="0"/>
    </xf>
    <xf numFmtId="0" fontId="31" fillId="0" borderId="78" xfId="324" applyFont="1" applyBorder="1" applyAlignment="1" applyProtection="1">
      <alignment wrapText="1"/>
      <protection locked="0"/>
    </xf>
    <xf numFmtId="0" fontId="31" fillId="0" borderId="78" xfId="324" applyFont="1" applyBorder="1" applyAlignment="1" applyProtection="1">
      <alignment vertical="top" wrapText="1"/>
      <protection locked="0"/>
    </xf>
  </cellXfs>
  <cellStyles count="46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2 2 2" xfId="447" xr:uid="{4D573E5A-3842-4C37-8C9D-85EEEE4D9E5F}"/>
    <cellStyle name="Normal 3 10 2 3" xfId="377" xr:uid="{4E9BF378-E627-4136-9D71-5902E32531A3}"/>
    <cellStyle name="Normal 3 10 3" xfId="271" xr:uid="{00000000-0005-0000-0000-00008A000000}"/>
    <cellStyle name="Normal 3 10 3 2" xfId="413" xr:uid="{98CFA5AA-4AB8-4EB9-BB23-05CA3AEC11C0}"/>
    <cellStyle name="Normal 3 10 4" xfId="343" xr:uid="{EB995207-AF7A-4301-8DCC-65F34C6A2DB8}"/>
    <cellStyle name="Normal 3 11" xfId="251" xr:uid="{00000000-0005-0000-0000-00008B000000}"/>
    <cellStyle name="Normal 3 11 2" xfId="322" xr:uid="{00000000-0005-0000-0000-00008C000000}"/>
    <cellStyle name="Normal 3 11 2 2" xfId="464" xr:uid="{7D151038-2ACD-4F4D-B09A-96563A9612A7}"/>
    <cellStyle name="Normal 3 11 3" xfId="394" xr:uid="{E81DB9B1-5B90-4AB3-BE0D-54C57A643A58}"/>
    <cellStyle name="Normal 3 12" xfId="217" xr:uid="{00000000-0005-0000-0000-00008D000000}"/>
    <cellStyle name="Normal 3 12 2" xfId="288" xr:uid="{00000000-0005-0000-0000-00008E000000}"/>
    <cellStyle name="Normal 3 12 2 2" xfId="430" xr:uid="{B86C8DF8-CD70-44F4-A6E4-8C0400286961}"/>
    <cellStyle name="Normal 3 12 3" xfId="360" xr:uid="{5263B10C-1CA0-4F1E-8463-D876C73D0ABB}"/>
    <cellStyle name="Normal 3 13" xfId="254" xr:uid="{00000000-0005-0000-0000-00008F000000}"/>
    <cellStyle name="Normal 3 13 2" xfId="396" xr:uid="{0DDD8A18-2D00-4E2C-9E7A-6334C6FE7D50}"/>
    <cellStyle name="Normal 3 14" xfId="326" xr:uid="{F2C3A478-DA31-44FC-ADF1-F18885B66C8D}"/>
    <cellStyle name="Normal 3 2" xfId="134" xr:uid="{00000000-0005-0000-0000-000090000000}"/>
    <cellStyle name="Normal 3 2 10" xfId="252" xr:uid="{00000000-0005-0000-0000-000091000000}"/>
    <cellStyle name="Normal 3 2 10 2" xfId="323" xr:uid="{00000000-0005-0000-0000-000092000000}"/>
    <cellStyle name="Normal 3 2 10 2 2" xfId="465" xr:uid="{C0E12FA8-EEDF-4F7C-8118-B6A260648A5B}"/>
    <cellStyle name="Normal 3 2 10 3" xfId="395" xr:uid="{1629C9E3-8F96-41E9-86A4-2A3D692874FC}"/>
    <cellStyle name="Normal 3 2 11" xfId="218" xr:uid="{00000000-0005-0000-0000-000093000000}"/>
    <cellStyle name="Normal 3 2 11 2" xfId="289" xr:uid="{00000000-0005-0000-0000-000094000000}"/>
    <cellStyle name="Normal 3 2 11 2 2" xfId="431" xr:uid="{6BD43022-C7BF-4640-B0EE-DD70EA4FE191}"/>
    <cellStyle name="Normal 3 2 11 3" xfId="361" xr:uid="{F061C0BA-2B89-4CBF-9B4E-F7272942D10A}"/>
    <cellStyle name="Normal 3 2 12" xfId="255" xr:uid="{00000000-0005-0000-0000-000095000000}"/>
    <cellStyle name="Normal 3 2 12 2" xfId="397" xr:uid="{5C8D488E-C055-454E-BC51-285CB0A34709}"/>
    <cellStyle name="Normal 3 2 13" xfId="327" xr:uid="{2215DBA1-6E88-4D2A-A031-82C43E60585A}"/>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2 2 2" xfId="449" xr:uid="{6388D2D7-85BB-48F6-9FC7-8D0B717D93B2}"/>
    <cellStyle name="Normal 3 2 2 2 2 3" xfId="379" xr:uid="{719CDFB6-F84A-4EC6-9751-FDAC71326D56}"/>
    <cellStyle name="Normal 3 2 2 2 3" xfId="273" xr:uid="{00000000-0005-0000-0000-00009A000000}"/>
    <cellStyle name="Normal 3 2 2 2 3 2" xfId="415" xr:uid="{6AF03777-8BC3-45D7-B0FE-05DF8D2D7776}"/>
    <cellStyle name="Normal 3 2 2 2 4" xfId="345" xr:uid="{BDAAAEAF-B6DC-407D-94B9-7B1EB1BA4127}"/>
    <cellStyle name="Normal 3 2 2 3" xfId="219" xr:uid="{00000000-0005-0000-0000-00009B000000}"/>
    <cellStyle name="Normal 3 2 2 3 2" xfId="290" xr:uid="{00000000-0005-0000-0000-00009C000000}"/>
    <cellStyle name="Normal 3 2 2 3 2 2" xfId="432" xr:uid="{62B8100A-D222-4871-994E-410634B01E38}"/>
    <cellStyle name="Normal 3 2 2 3 3" xfId="362" xr:uid="{BF0DBF3D-399C-4497-A7BA-DF91CB14287A}"/>
    <cellStyle name="Normal 3 2 2 4" xfId="256" xr:uid="{00000000-0005-0000-0000-00009D000000}"/>
    <cellStyle name="Normal 3 2 2 4 2" xfId="398" xr:uid="{CF0AD504-81CF-49A4-ABCA-690631096FC7}"/>
    <cellStyle name="Normal 3 2 2 5" xfId="328" xr:uid="{11ACF79F-A75B-4E07-AAA3-39808A2515A8}"/>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2 2 2" xfId="450" xr:uid="{08B404E3-464F-4613-BFE6-147EDF2968C1}"/>
    <cellStyle name="Normal 3 2 3 2 2 3" xfId="380" xr:uid="{0F524186-77D5-4836-8E32-F98EFCA33858}"/>
    <cellStyle name="Normal 3 2 3 2 3" xfId="274" xr:uid="{00000000-0005-0000-0000-0000A2000000}"/>
    <cellStyle name="Normal 3 2 3 2 3 2" xfId="416" xr:uid="{85260EC3-73F6-40D0-8058-DB481AB2402B}"/>
    <cellStyle name="Normal 3 2 3 2 4" xfId="346" xr:uid="{75D04F09-F34E-4981-A617-2ADE651B3897}"/>
    <cellStyle name="Normal 3 2 3 3" xfId="220" xr:uid="{00000000-0005-0000-0000-0000A3000000}"/>
    <cellStyle name="Normal 3 2 3 3 2" xfId="291" xr:uid="{00000000-0005-0000-0000-0000A4000000}"/>
    <cellStyle name="Normal 3 2 3 3 2 2" xfId="433" xr:uid="{DBFB74D5-EF98-43AD-9CBF-79EC583B6DA2}"/>
    <cellStyle name="Normal 3 2 3 3 3" xfId="363" xr:uid="{25A2ED81-44E3-4114-94E1-21A6C9E27FE4}"/>
    <cellStyle name="Normal 3 2 3 4" xfId="257" xr:uid="{00000000-0005-0000-0000-0000A5000000}"/>
    <cellStyle name="Normal 3 2 3 4 2" xfId="399" xr:uid="{EBE2082E-24F7-4BF4-89D6-E58D68760C44}"/>
    <cellStyle name="Normal 3 2 3 5" xfId="329" xr:uid="{891B681A-4DC9-44B8-9BE7-D24FC44C9994}"/>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2 2 2" xfId="451" xr:uid="{1FFC8683-87D7-4510-A03D-2A25EC3FCF32}"/>
    <cellStyle name="Normal 3 2 4 2 2 3" xfId="381" xr:uid="{B568F0E1-70E5-4EDD-8831-95637E01A788}"/>
    <cellStyle name="Normal 3 2 4 2 3" xfId="275" xr:uid="{00000000-0005-0000-0000-0000AA000000}"/>
    <cellStyle name="Normal 3 2 4 2 3 2" xfId="417" xr:uid="{47AB53CD-14FC-46B5-8F12-A5DFB9BD0B26}"/>
    <cellStyle name="Normal 3 2 4 2 4" xfId="347" xr:uid="{185BA0B9-D94A-4DE3-A430-3246EBC51E69}"/>
    <cellStyle name="Normal 3 2 4 3" xfId="221" xr:uid="{00000000-0005-0000-0000-0000AB000000}"/>
    <cellStyle name="Normal 3 2 4 3 2" xfId="292" xr:uid="{00000000-0005-0000-0000-0000AC000000}"/>
    <cellStyle name="Normal 3 2 4 3 2 2" xfId="434" xr:uid="{08F36543-986E-45C6-8671-4693A6624E35}"/>
    <cellStyle name="Normal 3 2 4 3 3" xfId="364" xr:uid="{5003806B-DE9E-4113-B149-598FB7D998DF}"/>
    <cellStyle name="Normal 3 2 4 4" xfId="258" xr:uid="{00000000-0005-0000-0000-0000AD000000}"/>
    <cellStyle name="Normal 3 2 4 4 2" xfId="400" xr:uid="{B83F58AE-3A21-47E3-A371-000A080A95DC}"/>
    <cellStyle name="Normal 3 2 4 5" xfId="330" xr:uid="{AB75E023-F0C6-4C19-8AC9-A62460DECD9A}"/>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2 2 2" xfId="452" xr:uid="{306CC500-7090-4E43-9C1D-F1CEAF004F46}"/>
    <cellStyle name="Normal 3 2 5 2 2 3" xfId="382" xr:uid="{FBA43951-2716-4A47-A41D-3E93C3E594C2}"/>
    <cellStyle name="Normal 3 2 5 2 3" xfId="276" xr:uid="{00000000-0005-0000-0000-0000B2000000}"/>
    <cellStyle name="Normal 3 2 5 2 3 2" xfId="418" xr:uid="{7BC73025-40AB-443A-A2DA-FB090F05BEDB}"/>
    <cellStyle name="Normal 3 2 5 2 4" xfId="348" xr:uid="{4EDDFAD9-2039-4F99-AD08-6A5A96B00394}"/>
    <cellStyle name="Normal 3 2 5 3" xfId="222" xr:uid="{00000000-0005-0000-0000-0000B3000000}"/>
    <cellStyle name="Normal 3 2 5 3 2" xfId="293" xr:uid="{00000000-0005-0000-0000-0000B4000000}"/>
    <cellStyle name="Normal 3 2 5 3 2 2" xfId="435" xr:uid="{6D21759C-E915-4EFD-B3AC-431EF3AD4651}"/>
    <cellStyle name="Normal 3 2 5 3 3" xfId="365" xr:uid="{57FB7B6A-3749-46EC-B96F-CDE30B1394E2}"/>
    <cellStyle name="Normal 3 2 5 4" xfId="259" xr:uid="{00000000-0005-0000-0000-0000B5000000}"/>
    <cellStyle name="Normal 3 2 5 4 2" xfId="401" xr:uid="{24E26A11-DFC7-4C79-976C-1ECEE43D8970}"/>
    <cellStyle name="Normal 3 2 5 5" xfId="331" xr:uid="{FF57BAAF-7CAA-4985-B705-721DDFABD64D}"/>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2 2 2" xfId="453" xr:uid="{F380FDB3-C53D-485C-A75A-692C7F779BB9}"/>
    <cellStyle name="Normal 3 2 6 2 2 3" xfId="383" xr:uid="{C9E60060-A9E1-49AC-BF98-AFC9F3A579F8}"/>
    <cellStyle name="Normal 3 2 6 2 3" xfId="277" xr:uid="{00000000-0005-0000-0000-0000BA000000}"/>
    <cellStyle name="Normal 3 2 6 2 3 2" xfId="419" xr:uid="{C5164595-F99A-4B2D-87E5-8F91268BBA40}"/>
    <cellStyle name="Normal 3 2 6 2 4" xfId="349" xr:uid="{BF864A99-99E9-40A0-A8E4-F2D61E022390}"/>
    <cellStyle name="Normal 3 2 6 3" xfId="223" xr:uid="{00000000-0005-0000-0000-0000BB000000}"/>
    <cellStyle name="Normal 3 2 6 3 2" xfId="294" xr:uid="{00000000-0005-0000-0000-0000BC000000}"/>
    <cellStyle name="Normal 3 2 6 3 2 2" xfId="436" xr:uid="{653CC617-58AA-4719-92A6-D7E90F826297}"/>
    <cellStyle name="Normal 3 2 6 3 3" xfId="366" xr:uid="{350012C5-F697-471F-8CA1-C393C8D2AD76}"/>
    <cellStyle name="Normal 3 2 6 4" xfId="260" xr:uid="{00000000-0005-0000-0000-0000BD000000}"/>
    <cellStyle name="Normal 3 2 6 4 2" xfId="402" xr:uid="{4105405B-8689-4466-AAB4-3F59C1BC9B17}"/>
    <cellStyle name="Normal 3 2 6 5" xfId="332" xr:uid="{DAFBCCD9-A4FF-43C6-B4BB-A7BA161AF06F}"/>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2 2 2" xfId="454" xr:uid="{8FBBAF6A-188C-4F03-B16C-19272643FC08}"/>
    <cellStyle name="Normal 3 2 7 2 2 3" xfId="384" xr:uid="{4FC7AFF8-2182-44EB-A6EB-A233F94C751C}"/>
    <cellStyle name="Normal 3 2 7 2 3" xfId="278" xr:uid="{00000000-0005-0000-0000-0000C2000000}"/>
    <cellStyle name="Normal 3 2 7 2 3 2" xfId="420" xr:uid="{49BDB2DD-8AE6-48C7-90B8-9E9E2C83B1DF}"/>
    <cellStyle name="Normal 3 2 7 2 4" xfId="350" xr:uid="{40325E42-05E2-413E-BA12-C2C7DE261E49}"/>
    <cellStyle name="Normal 3 2 7 3" xfId="224" xr:uid="{00000000-0005-0000-0000-0000C3000000}"/>
    <cellStyle name="Normal 3 2 7 3 2" xfId="295" xr:uid="{00000000-0005-0000-0000-0000C4000000}"/>
    <cellStyle name="Normal 3 2 7 3 2 2" xfId="437" xr:uid="{F40BF242-B676-47F7-9697-BBF4754EFB40}"/>
    <cellStyle name="Normal 3 2 7 3 3" xfId="367" xr:uid="{C90568C6-0CBF-4BA7-B982-89DF9D0F13AE}"/>
    <cellStyle name="Normal 3 2 7 4" xfId="261" xr:uid="{00000000-0005-0000-0000-0000C5000000}"/>
    <cellStyle name="Normal 3 2 7 4 2" xfId="403" xr:uid="{E478FB8C-407C-4CE5-BF22-4EF7DBDABE51}"/>
    <cellStyle name="Normal 3 2 7 5" xfId="333" xr:uid="{7591C8D1-6A8A-45C0-9DD3-98BBA5527D94}"/>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2 2 2" xfId="455" xr:uid="{0C7265F4-8E82-447F-B706-E51149897E83}"/>
    <cellStyle name="Normal 3 2 8 2 2 3" xfId="385" xr:uid="{BF726B1F-DB19-4392-B7A6-AF122D1D45B7}"/>
    <cellStyle name="Normal 3 2 8 2 3" xfId="279" xr:uid="{00000000-0005-0000-0000-0000CA000000}"/>
    <cellStyle name="Normal 3 2 8 2 3 2" xfId="421" xr:uid="{6E6D42EE-B53C-4F69-9E73-A9CB76D2781A}"/>
    <cellStyle name="Normal 3 2 8 2 4" xfId="351" xr:uid="{FC1BA815-F203-4628-8388-285E5089CBDD}"/>
    <cellStyle name="Normal 3 2 8 3" xfId="225" xr:uid="{00000000-0005-0000-0000-0000CB000000}"/>
    <cellStyle name="Normal 3 2 8 3 2" xfId="296" xr:uid="{00000000-0005-0000-0000-0000CC000000}"/>
    <cellStyle name="Normal 3 2 8 3 2 2" xfId="438" xr:uid="{D951900E-CED2-4AB7-A980-5F53C3E78BE1}"/>
    <cellStyle name="Normal 3 2 8 3 3" xfId="368" xr:uid="{4D10B7F5-B264-4F4D-92D6-114A488E339D}"/>
    <cellStyle name="Normal 3 2 8 4" xfId="262" xr:uid="{00000000-0005-0000-0000-0000CD000000}"/>
    <cellStyle name="Normal 3 2 8 4 2" xfId="404" xr:uid="{90BF6014-49D3-485D-ADD2-14B309C7CE10}"/>
    <cellStyle name="Normal 3 2 8 5" xfId="334" xr:uid="{5126D10F-6837-4725-88B3-0889E030E7BB}"/>
    <cellStyle name="Normal 3 2 9" xfId="201" xr:uid="{00000000-0005-0000-0000-0000CE000000}"/>
    <cellStyle name="Normal 3 2 9 2" xfId="235" xr:uid="{00000000-0005-0000-0000-0000CF000000}"/>
    <cellStyle name="Normal 3 2 9 2 2" xfId="306" xr:uid="{00000000-0005-0000-0000-0000D0000000}"/>
    <cellStyle name="Normal 3 2 9 2 2 2" xfId="448" xr:uid="{02E2AC51-24A7-4562-BAE6-BB08D9197885}"/>
    <cellStyle name="Normal 3 2 9 2 3" xfId="378" xr:uid="{D3157923-F5D2-40F3-96A5-F68F28BB16FD}"/>
    <cellStyle name="Normal 3 2 9 3" xfId="272" xr:uid="{00000000-0005-0000-0000-0000D1000000}"/>
    <cellStyle name="Normal 3 2 9 3 2" xfId="414" xr:uid="{363329CD-AFBA-4E4B-9112-C5A4ED812593}"/>
    <cellStyle name="Normal 3 2 9 4" xfId="344" xr:uid="{947F2D97-228B-4051-B390-F3DD853AC52A}"/>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2 2 2" xfId="456" xr:uid="{9AAEAD1D-D922-4825-8CAE-3D3AFEA7DC60}"/>
    <cellStyle name="Normal 3 3 2 2 3" xfId="386" xr:uid="{854B9FA1-85EF-467F-A64C-5706B747365A}"/>
    <cellStyle name="Normal 3 3 2 3" xfId="280" xr:uid="{00000000-0005-0000-0000-0000D6000000}"/>
    <cellStyle name="Normal 3 3 2 3 2" xfId="422" xr:uid="{1BC816BF-05C7-45B3-84A5-85ECB92EB667}"/>
    <cellStyle name="Normal 3 3 2 4" xfId="352" xr:uid="{3A5E2DE2-38E0-4C8D-B283-42E55867C855}"/>
    <cellStyle name="Normal 3 3 3" xfId="226" xr:uid="{00000000-0005-0000-0000-0000D7000000}"/>
    <cellStyle name="Normal 3 3 3 2" xfId="297" xr:uid="{00000000-0005-0000-0000-0000D8000000}"/>
    <cellStyle name="Normal 3 3 3 2 2" xfId="439" xr:uid="{83B12FE4-ACD7-4285-827D-0F14926293F5}"/>
    <cellStyle name="Normal 3 3 3 3" xfId="369" xr:uid="{C2111D8B-9EAD-4C41-A477-69228407C0E4}"/>
    <cellStyle name="Normal 3 3 4" xfId="263" xr:uid="{00000000-0005-0000-0000-0000D9000000}"/>
    <cellStyle name="Normal 3 3 4 2" xfId="405" xr:uid="{3127C0F3-3C51-41B9-8580-20500A0707FA}"/>
    <cellStyle name="Normal 3 3 5" xfId="335" xr:uid="{3073F09F-E2F4-456D-9F49-6DF881E513B9}"/>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2 2 2" xfId="457" xr:uid="{A2BCD1F1-7B02-4BE1-B1F5-34196FC73FED}"/>
    <cellStyle name="Normal 3 4 2 2 3" xfId="387" xr:uid="{5C3E9D36-034D-4BA8-BDBA-D3C2E4E8B31F}"/>
    <cellStyle name="Normal 3 4 2 3" xfId="281" xr:uid="{00000000-0005-0000-0000-0000DE000000}"/>
    <cellStyle name="Normal 3 4 2 3 2" xfId="423" xr:uid="{FB3E114D-1A41-46DF-A8F7-6D9A9A434467}"/>
    <cellStyle name="Normal 3 4 2 4" xfId="353" xr:uid="{CFDEE8FF-7848-47E3-A908-BECEBE82E32F}"/>
    <cellStyle name="Normal 3 4 3" xfId="227" xr:uid="{00000000-0005-0000-0000-0000DF000000}"/>
    <cellStyle name="Normal 3 4 3 2" xfId="298" xr:uid="{00000000-0005-0000-0000-0000E0000000}"/>
    <cellStyle name="Normal 3 4 3 2 2" xfId="440" xr:uid="{B5513456-1E0C-4D4B-8FE5-9BEB756F25E0}"/>
    <cellStyle name="Normal 3 4 3 3" xfId="370" xr:uid="{20B365E5-517A-4E7D-81D3-C78E32E89DA7}"/>
    <cellStyle name="Normal 3 4 4" xfId="264" xr:uid="{00000000-0005-0000-0000-0000E1000000}"/>
    <cellStyle name="Normal 3 4 4 2" xfId="406" xr:uid="{FEC4ADAB-06C7-4558-BB5E-CBFE18479CEB}"/>
    <cellStyle name="Normal 3 4 5" xfId="336" xr:uid="{454395A0-65DF-428A-BEED-B77B2EFA143A}"/>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2 2 2" xfId="458" xr:uid="{0C9735F3-4909-4441-ABEB-3DFA176782FE}"/>
    <cellStyle name="Normal 3 5 2 2 3" xfId="388" xr:uid="{FCD297B3-FA89-4D18-98AC-A44F29E1BEDE}"/>
    <cellStyle name="Normal 3 5 2 3" xfId="282" xr:uid="{00000000-0005-0000-0000-0000E6000000}"/>
    <cellStyle name="Normal 3 5 2 3 2" xfId="424" xr:uid="{8E6960A8-0615-4C7C-B959-A6A79B9A2228}"/>
    <cellStyle name="Normal 3 5 2 4" xfId="354" xr:uid="{5A091659-3CDE-4549-9A43-2E7AD2DF1355}"/>
    <cellStyle name="Normal 3 5 3" xfId="228" xr:uid="{00000000-0005-0000-0000-0000E7000000}"/>
    <cellStyle name="Normal 3 5 3 2" xfId="299" xr:uid="{00000000-0005-0000-0000-0000E8000000}"/>
    <cellStyle name="Normal 3 5 3 2 2" xfId="441" xr:uid="{5E4CB296-EDE7-47EA-AC74-5C1EC022C93C}"/>
    <cellStyle name="Normal 3 5 3 3" xfId="371" xr:uid="{0A505126-2D45-41A9-BDA6-B17C0ADD30DF}"/>
    <cellStyle name="Normal 3 5 4" xfId="265" xr:uid="{00000000-0005-0000-0000-0000E9000000}"/>
    <cellStyle name="Normal 3 5 4 2" xfId="407" xr:uid="{C358B697-D730-4F4A-9433-FEDD12283C5E}"/>
    <cellStyle name="Normal 3 5 5" xfId="337" xr:uid="{9DE249E2-8C59-4620-B76F-777FC772A462}"/>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2 2 2" xfId="459" xr:uid="{AF929FF5-D0E5-4F3A-A6BA-423B75FA7DD3}"/>
    <cellStyle name="Normal 3 6 2 2 3" xfId="389" xr:uid="{56381FF8-AF6E-4BE0-A186-C3DCD50261C7}"/>
    <cellStyle name="Normal 3 6 2 3" xfId="283" xr:uid="{00000000-0005-0000-0000-0000EE000000}"/>
    <cellStyle name="Normal 3 6 2 3 2" xfId="425" xr:uid="{1402C3ED-DFF8-4500-BB90-FD3FCE87A296}"/>
    <cellStyle name="Normal 3 6 2 4" xfId="355" xr:uid="{754886D7-8599-406A-93B9-C788167AED9E}"/>
    <cellStyle name="Normal 3 6 3" xfId="229" xr:uid="{00000000-0005-0000-0000-0000EF000000}"/>
    <cellStyle name="Normal 3 6 3 2" xfId="300" xr:uid="{00000000-0005-0000-0000-0000F0000000}"/>
    <cellStyle name="Normal 3 6 3 2 2" xfId="442" xr:uid="{EA445D19-BE74-492B-B5AF-64F7CFE44DAD}"/>
    <cellStyle name="Normal 3 6 3 3" xfId="372" xr:uid="{C9F2A117-5D91-445D-BBED-03DAE8BCE0E8}"/>
    <cellStyle name="Normal 3 6 4" xfId="266" xr:uid="{00000000-0005-0000-0000-0000F1000000}"/>
    <cellStyle name="Normal 3 6 4 2" xfId="408" xr:uid="{E2D9B6D3-C305-4B72-9F1F-8CD7A8BE2FB9}"/>
    <cellStyle name="Normal 3 6 5" xfId="338" xr:uid="{6223428A-C61B-4643-9ADE-B3D39F6999A5}"/>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2 2 2" xfId="460" xr:uid="{721B4A2C-F242-4956-8476-5E0F73F45453}"/>
    <cellStyle name="Normal 3 7 2 2 3" xfId="390" xr:uid="{76957752-5057-4A2A-BD1E-5261E7F5BAFB}"/>
    <cellStyle name="Normal 3 7 2 3" xfId="284" xr:uid="{00000000-0005-0000-0000-0000F6000000}"/>
    <cellStyle name="Normal 3 7 2 3 2" xfId="426" xr:uid="{1F93EC27-24F0-48A6-8B23-DA4E1979C3F0}"/>
    <cellStyle name="Normal 3 7 2 4" xfId="356" xr:uid="{F49EE8AC-8990-40A2-9367-0CDFF0A51307}"/>
    <cellStyle name="Normal 3 7 3" xfId="230" xr:uid="{00000000-0005-0000-0000-0000F7000000}"/>
    <cellStyle name="Normal 3 7 3 2" xfId="301" xr:uid="{00000000-0005-0000-0000-0000F8000000}"/>
    <cellStyle name="Normal 3 7 3 2 2" xfId="443" xr:uid="{B9D9E290-0BD1-49E9-B2DE-346141007A2F}"/>
    <cellStyle name="Normal 3 7 3 3" xfId="373" xr:uid="{83A50AFC-4247-4EFC-81AE-882312F9DC24}"/>
    <cellStyle name="Normal 3 7 4" xfId="267" xr:uid="{00000000-0005-0000-0000-0000F9000000}"/>
    <cellStyle name="Normal 3 7 4 2" xfId="409" xr:uid="{CCE1DBD8-A1AC-4119-9EA5-FDBAB029E71D}"/>
    <cellStyle name="Normal 3 7 5" xfId="339" xr:uid="{D7259384-24AC-4706-A746-28CA6F6A89BA}"/>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2 2 2" xfId="461" xr:uid="{893E7DAB-9816-4578-A328-057AC7F5D2B2}"/>
    <cellStyle name="Normal 3 8 2 2 3" xfId="391" xr:uid="{1E07ACCD-B5A6-4BDB-ABBE-7F3085B9840E}"/>
    <cellStyle name="Normal 3 8 2 3" xfId="285" xr:uid="{00000000-0005-0000-0000-0000FE000000}"/>
    <cellStyle name="Normal 3 8 2 3 2" xfId="427" xr:uid="{1606B696-9756-4AA0-9522-49FD30CC94E4}"/>
    <cellStyle name="Normal 3 8 2 4" xfId="357" xr:uid="{057A0480-31DE-4FDF-AF00-CC65390E8898}"/>
    <cellStyle name="Normal 3 8 3" xfId="231" xr:uid="{00000000-0005-0000-0000-0000FF000000}"/>
    <cellStyle name="Normal 3 8 3 2" xfId="302" xr:uid="{00000000-0005-0000-0000-000000010000}"/>
    <cellStyle name="Normal 3 8 3 2 2" xfId="444" xr:uid="{7BAB46DD-3C4E-44CF-83A5-9F2611485156}"/>
    <cellStyle name="Normal 3 8 3 3" xfId="374" xr:uid="{65DC1DC4-A4B6-4651-9E27-98BED8DAA0E9}"/>
    <cellStyle name="Normal 3 8 4" xfId="268" xr:uid="{00000000-0005-0000-0000-000001010000}"/>
    <cellStyle name="Normal 3 8 4 2" xfId="410" xr:uid="{32073424-964F-4860-BCA5-57A81C638D50}"/>
    <cellStyle name="Normal 3 8 5" xfId="340" xr:uid="{72EC470A-2CBF-4156-8D24-0E36E6B7BA47}"/>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2 2 2" xfId="462" xr:uid="{629C4B29-70FD-44B7-9F31-D8687AB21BC4}"/>
    <cellStyle name="Normal 3 9 2 2 3" xfId="392" xr:uid="{A80A0135-5A58-4073-84B2-931448C8FA73}"/>
    <cellStyle name="Normal 3 9 2 3" xfId="286" xr:uid="{00000000-0005-0000-0000-000006010000}"/>
    <cellStyle name="Normal 3 9 2 3 2" xfId="428" xr:uid="{2D893E75-2E1C-4E5C-8167-0DAD1265A328}"/>
    <cellStyle name="Normal 3 9 2 4" xfId="358" xr:uid="{2A65B913-687B-46BD-9CC4-9C88779C3DFE}"/>
    <cellStyle name="Normal 3 9 3" xfId="232" xr:uid="{00000000-0005-0000-0000-000007010000}"/>
    <cellStyle name="Normal 3 9 3 2" xfId="303" xr:uid="{00000000-0005-0000-0000-000008010000}"/>
    <cellStyle name="Normal 3 9 3 2 2" xfId="445" xr:uid="{41F6999D-30EA-412F-90AA-8AA3F14609C4}"/>
    <cellStyle name="Normal 3 9 3 3" xfId="375" xr:uid="{C3221802-59E5-4BCC-87C3-F67C2F3B16D7}"/>
    <cellStyle name="Normal 3 9 4" xfId="269" xr:uid="{00000000-0005-0000-0000-000009010000}"/>
    <cellStyle name="Normal 3 9 4 2" xfId="411" xr:uid="{7E598F4C-98D9-4501-A3BD-00E7FD19D8B3}"/>
    <cellStyle name="Normal 3 9 5" xfId="341" xr:uid="{89B208D9-AAE7-48B9-90F8-7CB825B75F5A}"/>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2 2 2" xfId="463" xr:uid="{966632A8-6505-4557-B07E-F57D1C4DD5C3}"/>
    <cellStyle name="Normal 4 2 2 3" xfId="393" xr:uid="{697B0909-8BAB-4120-AFC1-FB3A02AC5201}"/>
    <cellStyle name="Normal 4 2 3" xfId="287" xr:uid="{00000000-0005-0000-0000-00000E010000}"/>
    <cellStyle name="Normal 4 2 3 2" xfId="429" xr:uid="{25BC3EB7-1443-4C8C-806E-CC5C1389702F}"/>
    <cellStyle name="Normal 4 2 4" xfId="359" xr:uid="{3E8DB50F-F680-4143-AF43-DEC1B82194B8}"/>
    <cellStyle name="Normal 4 3" xfId="233" xr:uid="{00000000-0005-0000-0000-00000F010000}"/>
    <cellStyle name="Normal 4 3 2" xfId="304" xr:uid="{00000000-0005-0000-0000-000010010000}"/>
    <cellStyle name="Normal 4 3 2 2" xfId="446" xr:uid="{A773DB8E-9DA7-46D8-B8E7-32FCCA278873}"/>
    <cellStyle name="Normal 4 3 3" xfId="376" xr:uid="{2E10696E-EA43-435B-84C5-665827692368}"/>
    <cellStyle name="Normal 4 4" xfId="270" xr:uid="{00000000-0005-0000-0000-000011010000}"/>
    <cellStyle name="Normal 4 4 2" xfId="412" xr:uid="{974AC5FB-104C-4847-BD07-E045F7A12403}"/>
    <cellStyle name="Normal 4 5" xfId="342" xr:uid="{68ABDE0C-8F13-4698-AA15-9C0B7FE722F2}"/>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2">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1" defaultTableStyle="TableStyleMedium9" defaultPivotStyle="PivotStyleLight16">
    <tableStyle name="Invisible" pivot="0" table="0" count="0" xr9:uid="{C6FA99DC-633C-4624-A05B-AC3C279301EA}"/>
  </tableStyles>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tabSelected="1" zoomScale="80" zoomScaleNormal="80" workbookViewId="0">
      <selection activeCell="C33" sqref="C33"/>
    </sheetView>
  </sheetViews>
  <sheetFormatPr defaultColWidth="9.140625" defaultRowHeight="15" x14ac:dyDescent="0.2"/>
  <cols>
    <col min="1" max="1" width="2.42578125" style="12" bestFit="1" customWidth="1"/>
    <col min="2" max="2" width="70.42578125" style="12" bestFit="1" customWidth="1"/>
    <col min="3" max="3" width="37.140625" style="12" bestFit="1" customWidth="1"/>
    <col min="4" max="16384" width="9.140625" style="12"/>
  </cols>
  <sheetData>
    <row r="1" spans="1:3" ht="15.75" x14ac:dyDescent="0.25">
      <c r="A1" s="11"/>
      <c r="B1" s="247" t="s">
        <v>0</v>
      </c>
      <c r="C1" s="11"/>
    </row>
    <row r="2" spans="1:3" ht="15.75" x14ac:dyDescent="0.25">
      <c r="A2" s="11"/>
      <c r="B2" s="247" t="s">
        <v>1</v>
      </c>
      <c r="C2" s="11"/>
    </row>
    <row r="3" spans="1:3" ht="15.75" x14ac:dyDescent="0.25">
      <c r="A3" s="11"/>
      <c r="B3" s="247" t="s">
        <v>2</v>
      </c>
      <c r="C3" s="11"/>
    </row>
    <row r="4" spans="1:3" ht="15.75" thickBot="1" x14ac:dyDescent="0.25">
      <c r="B4" s="11"/>
      <c r="C4" s="11"/>
    </row>
    <row r="5" spans="1:3" x14ac:dyDescent="0.2">
      <c r="A5" s="15"/>
      <c r="B5" s="16"/>
      <c r="C5" s="323"/>
    </row>
    <row r="6" spans="1:3" ht="15.75" x14ac:dyDescent="0.2">
      <c r="A6" s="17" t="s">
        <v>3</v>
      </c>
      <c r="B6" s="18" t="s">
        <v>4</v>
      </c>
      <c r="C6" s="19" t="s">
        <v>5</v>
      </c>
    </row>
    <row r="7" spans="1:3" ht="15.75" x14ac:dyDescent="0.2">
      <c r="A7" s="17" t="s">
        <v>6</v>
      </c>
      <c r="B7" s="18" t="s">
        <v>7</v>
      </c>
      <c r="C7" s="20">
        <v>60054</v>
      </c>
    </row>
    <row r="8" spans="1:3" ht="15.75" x14ac:dyDescent="0.2">
      <c r="A8" s="17" t="s">
        <v>8</v>
      </c>
      <c r="B8" s="18" t="s">
        <v>9</v>
      </c>
      <c r="C8" s="19" t="s">
        <v>10</v>
      </c>
    </row>
    <row r="9" spans="1:3" ht="15.75" x14ac:dyDescent="0.2">
      <c r="A9" s="17" t="s">
        <v>11</v>
      </c>
      <c r="B9" s="18" t="s">
        <v>12</v>
      </c>
      <c r="C9" s="19"/>
    </row>
    <row r="10" spans="1:3" ht="16.5" thickBot="1" x14ac:dyDescent="0.3">
      <c r="A10" s="21" t="s">
        <v>13</v>
      </c>
      <c r="B10" s="22" t="s">
        <v>14</v>
      </c>
      <c r="C10" s="359" t="s">
        <v>15</v>
      </c>
    </row>
    <row r="11" spans="1:3" x14ac:dyDescent="0.2">
      <c r="A11" s="11"/>
      <c r="B11" s="11"/>
    </row>
    <row r="12" spans="1:3" x14ac:dyDescent="0.2">
      <c r="A12" s="11"/>
      <c r="B12" s="11"/>
    </row>
    <row r="13" spans="1:3" x14ac:dyDescent="0.2">
      <c r="A13" s="11"/>
      <c r="B13" s="11"/>
    </row>
    <row r="14" spans="1:3" ht="15.75" x14ac:dyDescent="0.25">
      <c r="A14" s="11"/>
      <c r="B14" s="13" t="s">
        <v>16</v>
      </c>
    </row>
    <row r="15" spans="1:3" ht="15.75" x14ac:dyDescent="0.25">
      <c r="A15" s="11"/>
      <c r="B15" s="13" t="s">
        <v>17</v>
      </c>
    </row>
    <row r="16" spans="1:3" x14ac:dyDescent="0.2">
      <c r="A16" s="11"/>
      <c r="B16" s="11"/>
    </row>
    <row r="17" spans="1:2" x14ac:dyDescent="0.2">
      <c r="A17" s="11"/>
      <c r="B17" s="11"/>
    </row>
    <row r="18" spans="1:2" x14ac:dyDescent="0.2">
      <c r="A18" s="11"/>
      <c r="B18" s="11"/>
    </row>
    <row r="19" spans="1:2" x14ac:dyDescent="0.2">
      <c r="A19" s="11"/>
      <c r="B19" s="11" t="s">
        <v>18</v>
      </c>
    </row>
    <row r="20" spans="1:2" x14ac:dyDescent="0.2">
      <c r="A20" s="11"/>
      <c r="B20" s="11" t="s">
        <v>19</v>
      </c>
    </row>
    <row r="21" spans="1:2" ht="30" x14ac:dyDescent="0.2">
      <c r="A21" s="11"/>
      <c r="B21" s="14" t="s">
        <v>20</v>
      </c>
    </row>
    <row r="22" spans="1:2" ht="30" x14ac:dyDescent="0.2">
      <c r="A22" s="11"/>
      <c r="B22" s="14" t="s">
        <v>21</v>
      </c>
    </row>
    <row r="23" spans="1:2" x14ac:dyDescent="0.2">
      <c r="B23" s="11" t="s">
        <v>22</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customProperties>
    <customPr name="_pios_id" r:id="rId2"/>
  </customProperties>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60"/>
  <sheetViews>
    <sheetView topLeftCell="A6" zoomScale="70" zoomScaleNormal="70" workbookViewId="0">
      <pane ySplit="14" topLeftCell="A34" activePane="bottomLeft" state="frozen"/>
      <selection activeCell="A6" sqref="A6"/>
      <selection pane="bottomLeft" activeCell="G33" sqref="G33"/>
    </sheetView>
  </sheetViews>
  <sheetFormatPr defaultColWidth="9.28515625" defaultRowHeight="15" x14ac:dyDescent="0.2"/>
  <cols>
    <col min="1" max="1" width="1.7109375" style="12" customWidth="1"/>
    <col min="2" max="2" width="3.5703125" style="12" customWidth="1"/>
    <col min="3" max="3" width="5.42578125" style="12" customWidth="1"/>
    <col min="4" max="4" width="84" style="12" customWidth="1"/>
    <col min="5" max="5" width="27.140625" style="12" customWidth="1"/>
    <col min="6" max="6" width="25.28515625" style="12" customWidth="1"/>
    <col min="7" max="15" width="19.42578125" style="12" customWidth="1"/>
    <col min="16" max="16" width="21.140625" style="12" customWidth="1"/>
    <col min="17" max="16384" width="9.28515625" style="12"/>
  </cols>
  <sheetData>
    <row r="1" spans="1:16" ht="15.75" x14ac:dyDescent="0.25">
      <c r="B1" s="13" t="s">
        <v>0</v>
      </c>
      <c r="C1" s="11"/>
      <c r="D1" s="11"/>
    </row>
    <row r="2" spans="1:16" ht="15.75" x14ac:dyDescent="0.25">
      <c r="B2" s="13" t="s">
        <v>23</v>
      </c>
      <c r="C2" s="11"/>
      <c r="D2" s="11"/>
    </row>
    <row r="3" spans="1:16" ht="15.75" x14ac:dyDescent="0.25">
      <c r="A3" s="23"/>
      <c r="B3" s="13" t="s">
        <v>24</v>
      </c>
      <c r="C3" s="11"/>
      <c r="D3" s="11"/>
    </row>
    <row r="4" spans="1:16" x14ac:dyDescent="0.2">
      <c r="B4" s="11"/>
      <c r="C4" s="11"/>
      <c r="D4" s="11"/>
    </row>
    <row r="5" spans="1:16" s="24" customFormat="1" ht="15.75" x14ac:dyDescent="0.25">
      <c r="B5" s="25" t="s">
        <v>25</v>
      </c>
      <c r="C5" s="26"/>
      <c r="D5" s="26"/>
      <c r="E5" s="27"/>
      <c r="F5" s="27"/>
      <c r="G5" s="12"/>
      <c r="H5" s="28" t="s">
        <v>26</v>
      </c>
      <c r="I5" s="12"/>
      <c r="J5" s="12"/>
      <c r="K5" s="27"/>
      <c r="L5" s="27"/>
      <c r="M5" s="12"/>
      <c r="N5" s="29"/>
      <c r="O5" s="12"/>
      <c r="P5" s="12"/>
    </row>
    <row r="6" spans="1:16" s="24" customFormat="1" ht="15" customHeight="1" x14ac:dyDescent="0.2">
      <c r="B6" s="339"/>
      <c r="C6" s="317"/>
      <c r="D6" s="338">
        <f>'Cover Page'!C7</f>
        <v>60054</v>
      </c>
      <c r="E6" s="274"/>
      <c r="F6" s="274"/>
      <c r="G6" s="12"/>
      <c r="H6" s="30" t="str">
        <f>'Cover Page'!C10</f>
        <v>No</v>
      </c>
      <c r="I6" s="12"/>
      <c r="J6" s="12"/>
      <c r="K6" s="27"/>
      <c r="L6" s="27"/>
      <c r="M6" s="12"/>
      <c r="N6" s="29"/>
      <c r="O6" s="12"/>
      <c r="P6" s="12"/>
    </row>
    <row r="7" spans="1:16" s="24" customFormat="1" ht="15.75" x14ac:dyDescent="0.25">
      <c r="B7" s="25" t="s">
        <v>9</v>
      </c>
      <c r="C7" s="26"/>
      <c r="D7" s="26"/>
      <c r="E7" s="274"/>
      <c r="F7" s="274"/>
      <c r="G7" s="12"/>
      <c r="H7" s="12"/>
      <c r="K7" s="27"/>
      <c r="L7" s="27"/>
      <c r="M7" s="12"/>
      <c r="N7" s="12"/>
    </row>
    <row r="8" spans="1:16" s="24" customFormat="1" ht="15" customHeight="1" x14ac:dyDescent="0.2">
      <c r="B8" s="339"/>
      <c r="C8" s="317"/>
      <c r="D8" s="318" t="str">
        <f>'Cover Page'!C8</f>
        <v>Aetna Life Insurance Company</v>
      </c>
      <c r="E8" s="274"/>
      <c r="F8" s="274"/>
      <c r="G8" s="12"/>
      <c r="H8" s="31"/>
      <c r="K8" s="316"/>
      <c r="L8" s="316"/>
      <c r="M8" s="12"/>
      <c r="N8" s="31"/>
    </row>
    <row r="9" spans="1:16" s="24" customFormat="1" ht="18" customHeight="1" x14ac:dyDescent="0.25">
      <c r="B9" s="32" t="s">
        <v>27</v>
      </c>
      <c r="C9" s="26"/>
      <c r="D9" s="26"/>
      <c r="E9" s="283" t="s">
        <v>28</v>
      </c>
      <c r="F9" s="274"/>
      <c r="I9" s="12"/>
      <c r="J9" s="12"/>
      <c r="K9" s="33"/>
      <c r="L9" s="33"/>
      <c r="O9" s="12"/>
      <c r="P9" s="12"/>
    </row>
    <row r="10" spans="1:16" s="24" customFormat="1" ht="15" customHeight="1" x14ac:dyDescent="0.2">
      <c r="B10" s="339"/>
      <c r="C10" s="317"/>
      <c r="D10" s="319">
        <f>'Cover Page'!C9</f>
        <v>0</v>
      </c>
      <c r="E10" s="274"/>
      <c r="F10" s="274"/>
      <c r="G10" s="12"/>
      <c r="H10" s="29"/>
      <c r="K10" s="316"/>
      <c r="L10" s="316"/>
      <c r="M10" s="12"/>
      <c r="N10" s="29"/>
    </row>
    <row r="11" spans="1:16" s="24" customFormat="1" ht="15.75" x14ac:dyDescent="0.25">
      <c r="B11" s="32" t="s">
        <v>4</v>
      </c>
      <c r="C11" s="26"/>
      <c r="D11" s="26"/>
      <c r="E11" s="274"/>
      <c r="F11" s="274"/>
      <c r="H11" s="12"/>
      <c r="I11" s="12"/>
      <c r="J11" s="12"/>
      <c r="K11" s="33"/>
      <c r="L11" s="33"/>
      <c r="N11" s="12"/>
      <c r="O11" s="12"/>
      <c r="P11" s="12"/>
    </row>
    <row r="12" spans="1:16" s="24" customFormat="1" x14ac:dyDescent="0.2">
      <c r="B12" s="339"/>
      <c r="C12" s="317"/>
      <c r="D12" s="319" t="str">
        <f>'Cover Page'!C6</f>
        <v>2024</v>
      </c>
      <c r="E12" s="33"/>
      <c r="F12" s="33"/>
      <c r="G12" s="34"/>
      <c r="H12" s="34"/>
      <c r="I12" s="12"/>
      <c r="J12" s="12"/>
      <c r="K12" s="33"/>
      <c r="L12" s="33"/>
      <c r="M12" s="34"/>
      <c r="N12" s="34"/>
      <c r="O12" s="12"/>
      <c r="P12" s="12"/>
    </row>
    <row r="13" spans="1:16" s="24" customFormat="1" ht="15.75" thickBot="1" x14ac:dyDescent="0.25">
      <c r="B13" s="11"/>
      <c r="C13" s="11"/>
      <c r="D13" s="11"/>
      <c r="G13" s="34"/>
      <c r="H13" s="34"/>
      <c r="I13" s="12"/>
      <c r="J13" s="12"/>
      <c r="M13" s="34"/>
      <c r="N13" s="34"/>
      <c r="O13" s="12"/>
      <c r="P13" s="12"/>
    </row>
    <row r="14" spans="1:16" ht="13.7" customHeight="1" thickBot="1" x14ac:dyDescent="0.3">
      <c r="B14" s="11"/>
      <c r="C14" s="11"/>
      <c r="D14" s="11"/>
      <c r="E14" s="259"/>
      <c r="F14" s="260"/>
      <c r="G14" s="260" t="s">
        <v>29</v>
      </c>
      <c r="H14" s="260"/>
      <c r="I14" s="260"/>
      <c r="J14" s="260"/>
      <c r="K14" s="259"/>
      <c r="L14" s="260"/>
      <c r="M14" s="260" t="s">
        <v>29</v>
      </c>
      <c r="N14" s="260"/>
      <c r="O14" s="260"/>
      <c r="P14" s="272"/>
    </row>
    <row r="15" spans="1:16" ht="13.7" customHeight="1" thickBot="1" x14ac:dyDescent="0.25">
      <c r="B15" s="11"/>
      <c r="C15" s="11"/>
      <c r="D15" s="11"/>
      <c r="E15" s="262"/>
      <c r="F15" s="263"/>
      <c r="G15" s="264" t="s">
        <v>30</v>
      </c>
      <c r="H15" s="263"/>
      <c r="I15" s="263"/>
      <c r="J15" s="265"/>
      <c r="K15" s="262"/>
      <c r="L15" s="263"/>
      <c r="M15" s="264" t="s">
        <v>31</v>
      </c>
      <c r="N15" s="263"/>
      <c r="O15" s="263"/>
      <c r="P15" s="265"/>
    </row>
    <row r="16" spans="1:16" ht="16.5" customHeight="1" thickBot="1" x14ac:dyDescent="0.3">
      <c r="B16" s="11"/>
      <c r="C16" s="11"/>
      <c r="D16" s="11"/>
      <c r="E16" s="267" t="s">
        <v>32</v>
      </c>
      <c r="F16" s="266"/>
      <c r="G16" s="267" t="s">
        <v>33</v>
      </c>
      <c r="H16" s="268"/>
      <c r="I16" s="270" t="s">
        <v>34</v>
      </c>
      <c r="J16" s="271"/>
      <c r="K16" s="267" t="s">
        <v>32</v>
      </c>
      <c r="L16" s="268"/>
      <c r="M16" s="267" t="s">
        <v>33</v>
      </c>
      <c r="N16" s="268"/>
      <c r="O16" s="270" t="s">
        <v>34</v>
      </c>
      <c r="P16" s="271"/>
    </row>
    <row r="17" spans="2:16" ht="13.7" customHeight="1" x14ac:dyDescent="0.2">
      <c r="B17" s="11"/>
      <c r="C17" s="11"/>
      <c r="D17" s="11"/>
      <c r="E17" s="35" t="s">
        <v>35</v>
      </c>
      <c r="F17" s="36" t="s">
        <v>35</v>
      </c>
      <c r="G17" s="35" t="s">
        <v>35</v>
      </c>
      <c r="H17" s="37" t="s">
        <v>35</v>
      </c>
      <c r="I17" s="35" t="s">
        <v>35</v>
      </c>
      <c r="J17" s="37" t="s">
        <v>35</v>
      </c>
      <c r="K17" s="35" t="s">
        <v>35</v>
      </c>
      <c r="L17" s="37" t="s">
        <v>35</v>
      </c>
      <c r="M17" s="35" t="s">
        <v>35</v>
      </c>
      <c r="N17" s="37" t="s">
        <v>35</v>
      </c>
      <c r="O17" s="35" t="s">
        <v>35</v>
      </c>
      <c r="P17" s="37" t="s">
        <v>35</v>
      </c>
    </row>
    <row r="18" spans="2:16" ht="31.5" customHeight="1" thickBot="1" x14ac:dyDescent="0.25">
      <c r="B18" s="256"/>
      <c r="C18" s="253"/>
      <c r="D18" s="258" t="s">
        <v>36</v>
      </c>
      <c r="E18" s="38" t="str">
        <f>"12/31/"&amp;""&amp;'Cover Page'!C$6</f>
        <v>12/31/2024</v>
      </c>
      <c r="F18" s="39">
        <f>DATE(YEAR(E18)+0,MONTH(E18)+3,DAY(E18)+0)</f>
        <v>45747</v>
      </c>
      <c r="G18" s="38" t="str">
        <f>"12/31/"&amp;""&amp;'Cover Page'!C$6</f>
        <v>12/31/2024</v>
      </c>
      <c r="H18" s="40">
        <f>DATE(YEAR(G18)+0,MONTH(G18)+3,DAY(G18)+0)</f>
        <v>45747</v>
      </c>
      <c r="I18" s="38" t="str">
        <f>"12/31/"&amp;""&amp;'Cover Page'!C$6</f>
        <v>12/31/2024</v>
      </c>
      <c r="J18" s="40">
        <f>DATE(YEAR(I18)+0,MONTH(I18)+3,DAY(I18)+0)</f>
        <v>45747</v>
      </c>
      <c r="K18" s="38" t="str">
        <f>"12/31/"&amp;""&amp;'Cover Page'!C$6</f>
        <v>12/31/2024</v>
      </c>
      <c r="L18" s="40">
        <f>DATE(YEAR(K18)+0,MONTH(K18)+3,DAY(K18)+0)</f>
        <v>45747</v>
      </c>
      <c r="M18" s="38" t="str">
        <f>"12/31/"&amp;""&amp;'Cover Page'!C$6</f>
        <v>12/31/2024</v>
      </c>
      <c r="N18" s="40">
        <f>DATE(YEAR(M18)+0,MONTH(M18)+3,DAY(M18)+0)</f>
        <v>45747</v>
      </c>
      <c r="O18" s="38" t="str">
        <f>"12/31/"&amp;""&amp;'Cover Page'!C$6</f>
        <v>12/31/2024</v>
      </c>
      <c r="P18" s="40">
        <f>DATE(YEAR(O18)+0,MONTH(O18)+3,DAY(O18)+0)</f>
        <v>45747</v>
      </c>
    </row>
    <row r="19" spans="2:16" ht="16.5" thickBot="1" x14ac:dyDescent="0.25">
      <c r="B19" s="254"/>
      <c r="C19" s="255"/>
      <c r="D19" s="257" t="s">
        <v>37</v>
      </c>
      <c r="E19" s="41">
        <v>1</v>
      </c>
      <c r="F19" s="42">
        <v>2</v>
      </c>
      <c r="G19" s="43">
        <v>3</v>
      </c>
      <c r="H19" s="44">
        <v>4</v>
      </c>
      <c r="I19" s="43">
        <v>5</v>
      </c>
      <c r="J19" s="44">
        <v>6</v>
      </c>
      <c r="K19" s="43">
        <v>7</v>
      </c>
      <c r="L19" s="44">
        <v>8</v>
      </c>
      <c r="M19" s="43">
        <v>9</v>
      </c>
      <c r="N19" s="44">
        <v>10</v>
      </c>
      <c r="O19" s="43">
        <v>11</v>
      </c>
      <c r="P19" s="45">
        <v>12</v>
      </c>
    </row>
    <row r="20" spans="2:16" x14ac:dyDescent="0.2">
      <c r="B20" s="46" t="s">
        <v>3</v>
      </c>
      <c r="C20" s="47" t="s">
        <v>38</v>
      </c>
      <c r="D20" s="183"/>
      <c r="E20" s="48"/>
      <c r="F20" s="49"/>
      <c r="G20" s="50"/>
      <c r="H20" s="51"/>
      <c r="I20" s="52"/>
      <c r="J20" s="50"/>
      <c r="K20" s="48"/>
      <c r="L20" s="49"/>
      <c r="M20" s="52"/>
      <c r="N20" s="51"/>
      <c r="O20" s="48"/>
      <c r="P20" s="49"/>
    </row>
    <row r="21" spans="2:16" x14ac:dyDescent="0.2">
      <c r="B21" s="53"/>
      <c r="C21" s="54">
        <v>1.1000000000000001</v>
      </c>
      <c r="D21" s="345" t="s">
        <v>39</v>
      </c>
      <c r="E21" s="55">
        <f>'Pt 2 Premium and Claims'!E22+'Pt 2 Premium and Claims'!E23-'Pt 2 Premium and Claims'!E24-'Pt 2 Premium and Claims'!E25</f>
        <v>0</v>
      </c>
      <c r="F21" s="56">
        <f>'Pt 2 Premium and Claims'!F22+'Pt 2 Premium and Claims'!F23-'Pt 2 Premium and Claims'!F24-'Pt 2 Premium and Claims'!F25</f>
        <v>0</v>
      </c>
      <c r="G21" s="57">
        <f>'Pt 2 Premium and Claims'!G22+'Pt 2 Premium and Claims'!G23-'Pt 2 Premium and Claims'!G24-'Pt 2 Premium and Claims'!G25</f>
        <v>0</v>
      </c>
      <c r="H21" s="56">
        <f>'Pt 2 Premium and Claims'!H22+'Pt 2 Premium and Claims'!H23-'Pt 2 Premium and Claims'!H24-'Pt 2 Premium and Claims'!H25</f>
        <v>0</v>
      </c>
      <c r="I21" s="55">
        <f>'Pt 2 Premium and Claims'!I22+'Pt 2 Premium and Claims'!I23-'Pt 2 Premium and Claims'!I24-'Pt 2 Premium and Claims'!I25</f>
        <v>0</v>
      </c>
      <c r="J21" s="56">
        <f>'Pt 2 Premium and Claims'!J22+'Pt 2 Premium and Claims'!J23-'Pt 2 Premium and Claims'!J24-'Pt 2 Premium and Claims'!J25</f>
        <v>0</v>
      </c>
      <c r="K21" s="55">
        <f>'Pt 2 Premium and Claims'!K22+'Pt 2 Premium and Claims'!K23-'Pt 2 Premium and Claims'!K24-'Pt 2 Premium and Claims'!K25</f>
        <v>3130627.2588920817</v>
      </c>
      <c r="L21" s="56">
        <f>'Pt 2 Premium and Claims'!L22+'Pt 2 Premium and Claims'!L23-'Pt 2 Premium and Claims'!L24-'Pt 2 Premium and Claims'!L25</f>
        <v>3130627.2588920817</v>
      </c>
      <c r="M21" s="55">
        <f>'Pt 2 Premium and Claims'!M22+'Pt 2 Premium and Claims'!M23-'Pt 2 Premium and Claims'!M24-'Pt 2 Premium and Claims'!M25</f>
        <v>3998454.7869335697</v>
      </c>
      <c r="N21" s="56">
        <f>'Pt 2 Premium and Claims'!N22+'Pt 2 Premium and Claims'!N23-'Pt 2 Premium and Claims'!N24-'Pt 2 Premium and Claims'!N25</f>
        <v>3998454.7869335697</v>
      </c>
      <c r="O21" s="55">
        <f>'Pt 2 Premium and Claims'!O22+'Pt 2 Premium and Claims'!O23-'Pt 2 Premium and Claims'!O24-'Pt 2 Premium and Claims'!O25</f>
        <v>181110324.67417434</v>
      </c>
      <c r="P21" s="56">
        <f>'Pt 2 Premium and Claims'!P22+'Pt 2 Premium and Claims'!P23-'Pt 2 Premium and Claims'!P24-'Pt 2 Premium and Claims'!P25</f>
        <v>181110324.67417434</v>
      </c>
    </row>
    <row r="22" spans="2:16" x14ac:dyDescent="0.2">
      <c r="B22" s="58"/>
      <c r="C22" s="59"/>
      <c r="D22" s="186"/>
      <c r="E22" s="60"/>
      <c r="F22" s="61"/>
      <c r="G22" s="62"/>
      <c r="H22" s="63"/>
      <c r="I22" s="60"/>
      <c r="J22" s="64"/>
      <c r="K22" s="60"/>
      <c r="L22" s="61"/>
      <c r="M22" s="60"/>
      <c r="N22" s="63"/>
      <c r="O22" s="60"/>
      <c r="P22" s="61"/>
    </row>
    <row r="23" spans="2:16" x14ac:dyDescent="0.2">
      <c r="B23" s="46" t="s">
        <v>6</v>
      </c>
      <c r="C23" s="47" t="s">
        <v>40</v>
      </c>
      <c r="D23" s="346"/>
      <c r="E23" s="52"/>
      <c r="F23" s="65"/>
      <c r="G23" s="50"/>
      <c r="H23" s="66"/>
      <c r="I23" s="52"/>
      <c r="J23" s="67"/>
      <c r="K23" s="52"/>
      <c r="L23" s="65"/>
      <c r="M23" s="52"/>
      <c r="N23" s="66"/>
      <c r="O23" s="52"/>
      <c r="P23" s="65"/>
    </row>
    <row r="24" spans="2:16" x14ac:dyDescent="0.2">
      <c r="B24" s="53"/>
      <c r="C24" s="68">
        <v>2.1</v>
      </c>
      <c r="D24" s="345" t="s">
        <v>41</v>
      </c>
      <c r="E24" s="55">
        <f>'Pt 2 Premium and Claims'!E51</f>
        <v>0</v>
      </c>
      <c r="F24" s="56">
        <f>'Pt 2 Premium and Claims'!F51</f>
        <v>0</v>
      </c>
      <c r="G24" s="57">
        <f>'Pt 2 Premium and Claims'!G51</f>
        <v>0</v>
      </c>
      <c r="H24" s="56">
        <f>'Pt 2 Premium and Claims'!H51</f>
        <v>0</v>
      </c>
      <c r="I24" s="55">
        <f>'Pt 2 Premium and Claims'!I51</f>
        <v>0</v>
      </c>
      <c r="J24" s="56">
        <f>'Pt 2 Premium and Claims'!J51</f>
        <v>0</v>
      </c>
      <c r="K24" s="55">
        <f>'Pt 2 Premium and Claims'!K51</f>
        <v>1961556.7566671642</v>
      </c>
      <c r="L24" s="56">
        <f>'Pt 2 Premium and Claims'!L51</f>
        <v>1759717.0941418125</v>
      </c>
      <c r="M24" s="55">
        <f>'Pt 2 Premium and Claims'!M51</f>
        <v>3098892.7940018494</v>
      </c>
      <c r="N24" s="56">
        <f>'Pt 2 Premium and Claims'!N51</f>
        <v>2878310.4429988414</v>
      </c>
      <c r="O24" s="55">
        <f>'Pt 2 Premium and Claims'!O51</f>
        <v>178689124.52933097</v>
      </c>
      <c r="P24" s="56">
        <f>'Pt 2 Premium and Claims'!P51</f>
        <v>164868130.11414474</v>
      </c>
    </row>
    <row r="25" spans="2:16" x14ac:dyDescent="0.2">
      <c r="B25" s="69"/>
      <c r="C25" s="59"/>
      <c r="D25" s="186"/>
      <c r="E25" s="60"/>
      <c r="F25" s="61"/>
      <c r="G25" s="62"/>
      <c r="H25" s="63"/>
      <c r="I25" s="60"/>
      <c r="J25" s="64"/>
      <c r="K25" s="60"/>
      <c r="L25" s="61"/>
      <c r="M25" s="60"/>
      <c r="N25" s="63"/>
      <c r="O25" s="60"/>
      <c r="P25" s="61"/>
    </row>
    <row r="26" spans="2:16" x14ac:dyDescent="0.2">
      <c r="B26" s="46" t="s">
        <v>8</v>
      </c>
      <c r="C26" s="47" t="s">
        <v>42</v>
      </c>
      <c r="D26" s="183"/>
      <c r="E26" s="52"/>
      <c r="F26" s="65"/>
      <c r="G26" s="50"/>
      <c r="H26" s="66"/>
      <c r="I26" s="52"/>
      <c r="J26" s="67"/>
      <c r="K26" s="52"/>
      <c r="L26" s="65"/>
      <c r="M26" s="52"/>
      <c r="N26" s="66"/>
      <c r="O26" s="52"/>
      <c r="P26" s="65"/>
    </row>
    <row r="27" spans="2:16" ht="30" x14ac:dyDescent="0.2">
      <c r="B27" s="53"/>
      <c r="C27" s="54">
        <v>3.1</v>
      </c>
      <c r="D27" s="345" t="s">
        <v>43</v>
      </c>
      <c r="E27" s="52"/>
      <c r="F27" s="65"/>
      <c r="G27" s="50"/>
      <c r="H27" s="66"/>
      <c r="I27" s="52"/>
      <c r="J27" s="67"/>
      <c r="K27" s="52"/>
      <c r="L27" s="65"/>
      <c r="M27" s="52"/>
      <c r="N27" s="66"/>
      <c r="O27" s="52"/>
      <c r="P27" s="65"/>
    </row>
    <row r="28" spans="2:16" x14ac:dyDescent="0.2">
      <c r="B28" s="53"/>
      <c r="C28" s="54"/>
      <c r="D28" s="345" t="s">
        <v>44</v>
      </c>
      <c r="E28" s="70"/>
      <c r="F28" s="71"/>
      <c r="G28" s="72"/>
      <c r="H28" s="73"/>
      <c r="I28" s="74"/>
      <c r="J28" s="75"/>
      <c r="K28" s="74">
        <v>173140</v>
      </c>
      <c r="L28" s="76">
        <v>215526</v>
      </c>
      <c r="M28" s="74">
        <v>96484</v>
      </c>
      <c r="N28" s="73">
        <v>142806</v>
      </c>
      <c r="O28" s="74">
        <v>-3677926</v>
      </c>
      <c r="P28" s="76">
        <v>-775517</v>
      </c>
    </row>
    <row r="29" spans="2:16" ht="30" x14ac:dyDescent="0.2">
      <c r="B29" s="53"/>
      <c r="C29" s="54"/>
      <c r="D29" s="345" t="s">
        <v>45</v>
      </c>
      <c r="E29" s="74"/>
      <c r="F29" s="76"/>
      <c r="G29" s="72"/>
      <c r="H29" s="73"/>
      <c r="I29" s="74"/>
      <c r="J29" s="75"/>
      <c r="K29" s="74">
        <v>86.690213456140341</v>
      </c>
      <c r="L29" s="76">
        <v>86.690213456140341</v>
      </c>
      <c r="M29" s="74">
        <v>110.72044062029632</v>
      </c>
      <c r="N29" s="73">
        <v>110.72044062029632</v>
      </c>
      <c r="O29" s="74">
        <v>5015.1136217644716</v>
      </c>
      <c r="P29" s="76">
        <v>5015.1136217644716</v>
      </c>
    </row>
    <row r="30" spans="2:16" ht="45" x14ac:dyDescent="0.2">
      <c r="B30" s="53"/>
      <c r="C30" s="54">
        <v>3.2</v>
      </c>
      <c r="D30" s="345" t="s">
        <v>46</v>
      </c>
      <c r="E30" s="52"/>
      <c r="F30" s="65"/>
      <c r="G30" s="50"/>
      <c r="H30" s="66"/>
      <c r="I30" s="52"/>
      <c r="J30" s="67"/>
      <c r="K30" s="52"/>
      <c r="L30" s="65"/>
      <c r="M30" s="52"/>
      <c r="N30" s="66"/>
      <c r="O30" s="52"/>
      <c r="P30" s="65"/>
    </row>
    <row r="31" spans="2:16" x14ac:dyDescent="0.2">
      <c r="B31" s="53"/>
      <c r="C31" s="54"/>
      <c r="D31" s="344" t="s">
        <v>47</v>
      </c>
      <c r="E31" s="77"/>
      <c r="F31" s="76"/>
      <c r="G31" s="72"/>
      <c r="H31" s="73"/>
      <c r="I31" s="74"/>
      <c r="J31" s="75"/>
      <c r="K31" s="77">
        <v>22.038330626349236</v>
      </c>
      <c r="L31" s="76">
        <v>22.038330626349236</v>
      </c>
      <c r="M31" s="74">
        <v>28.147279608668729</v>
      </c>
      <c r="N31" s="73">
        <v>28.147279608668729</v>
      </c>
      <c r="O31" s="74">
        <v>1274.9389777552178</v>
      </c>
      <c r="P31" s="76">
        <v>1274.9389777552178</v>
      </c>
    </row>
    <row r="32" spans="2:16" x14ac:dyDescent="0.2">
      <c r="B32" s="53"/>
      <c r="C32" s="54"/>
      <c r="D32" s="344" t="s">
        <v>48</v>
      </c>
      <c r="E32" s="74"/>
      <c r="F32" s="76"/>
      <c r="G32" s="72"/>
      <c r="H32" s="73"/>
      <c r="I32" s="74"/>
      <c r="J32" s="75"/>
      <c r="K32" s="74">
        <v>46479.848473346938</v>
      </c>
      <c r="L32" s="76">
        <v>46479.848473346938</v>
      </c>
      <c r="M32" s="74">
        <v>59363.901618921045</v>
      </c>
      <c r="N32" s="73">
        <v>59363.901618921045</v>
      </c>
      <c r="O32" s="74">
        <v>2688904.6862730966</v>
      </c>
      <c r="P32" s="76">
        <v>2688904.6862730966</v>
      </c>
    </row>
    <row r="33" spans="2:16" x14ac:dyDescent="0.2">
      <c r="B33" s="53"/>
      <c r="C33" s="54"/>
      <c r="D33" s="344" t="s">
        <v>49</v>
      </c>
      <c r="E33" s="74"/>
      <c r="F33" s="76"/>
      <c r="G33" s="72"/>
      <c r="H33" s="73"/>
      <c r="I33" s="74"/>
      <c r="J33" s="75"/>
      <c r="K33" s="74"/>
      <c r="L33" s="76"/>
      <c r="M33" s="74"/>
      <c r="N33" s="73"/>
      <c r="O33" s="74"/>
      <c r="P33" s="76"/>
    </row>
    <row r="34" spans="2:16" x14ac:dyDescent="0.2">
      <c r="B34" s="53"/>
      <c r="C34" s="54">
        <v>3.3</v>
      </c>
      <c r="D34" s="344" t="s">
        <v>50</v>
      </c>
      <c r="E34" s="77"/>
      <c r="F34" s="76"/>
      <c r="G34" s="72"/>
      <c r="H34" s="73"/>
      <c r="I34" s="74"/>
      <c r="J34" s="75"/>
      <c r="K34" s="77">
        <v>67.910738886146007</v>
      </c>
      <c r="L34" s="76">
        <v>67.910738886146007</v>
      </c>
      <c r="M34" s="74">
        <v>86.735360688991278</v>
      </c>
      <c r="N34" s="73">
        <v>86.735360688991278</v>
      </c>
      <c r="O34" s="74">
        <v>3928.7026536658905</v>
      </c>
      <c r="P34" s="76">
        <v>3928.7026536658905</v>
      </c>
    </row>
    <row r="35" spans="2:16" x14ac:dyDescent="0.2">
      <c r="B35" s="53"/>
      <c r="C35" s="54">
        <v>3.4</v>
      </c>
      <c r="D35" s="344" t="s">
        <v>51</v>
      </c>
      <c r="E35" s="78">
        <f t="shared" ref="E35:P35" si="0">SUM(E$28:E$29,E$31,E$34+IF($H$6="No",IF(MAX(E$32:E$33)=0,MIN(E$32:E$33),MAX(E$32:E$33)),SUM(E$32:E$33)))</f>
        <v>0</v>
      </c>
      <c r="F35" s="79">
        <f t="shared" si="0"/>
        <v>0</v>
      </c>
      <c r="G35" s="219">
        <f t="shared" si="0"/>
        <v>0</v>
      </c>
      <c r="H35" s="79">
        <f t="shared" si="0"/>
        <v>0</v>
      </c>
      <c r="I35" s="78">
        <f t="shared" si="0"/>
        <v>0</v>
      </c>
      <c r="J35" s="79">
        <f t="shared" si="0"/>
        <v>0</v>
      </c>
      <c r="K35" s="78">
        <f t="shared" si="0"/>
        <v>219796.48775631556</v>
      </c>
      <c r="L35" s="79">
        <f t="shared" si="0"/>
        <v>262182.48775631556</v>
      </c>
      <c r="M35" s="78">
        <f t="shared" si="0"/>
        <v>156073.50469983899</v>
      </c>
      <c r="N35" s="79">
        <f t="shared" si="0"/>
        <v>202395.50469983899</v>
      </c>
      <c r="O35" s="78">
        <f t="shared" si="0"/>
        <v>-978802.55847371789</v>
      </c>
      <c r="P35" s="79">
        <f t="shared" si="0"/>
        <v>1923606.4415262823</v>
      </c>
    </row>
    <row r="36" spans="2:16" x14ac:dyDescent="0.2">
      <c r="B36" s="69"/>
      <c r="C36" s="59"/>
      <c r="D36" s="186"/>
      <c r="E36" s="60"/>
      <c r="F36" s="61"/>
      <c r="G36" s="62"/>
      <c r="H36" s="63"/>
      <c r="I36" s="60"/>
      <c r="J36" s="64"/>
      <c r="K36" s="60"/>
      <c r="L36" s="61"/>
      <c r="M36" s="60"/>
      <c r="N36" s="63"/>
      <c r="O36" s="60"/>
      <c r="P36" s="61"/>
    </row>
    <row r="37" spans="2:16" x14ac:dyDescent="0.2">
      <c r="B37" s="68" t="s">
        <v>11</v>
      </c>
      <c r="C37" s="47" t="s">
        <v>52</v>
      </c>
      <c r="D37" s="183"/>
      <c r="E37" s="52"/>
      <c r="F37" s="65"/>
      <c r="G37" s="50"/>
      <c r="H37" s="66"/>
      <c r="I37" s="52"/>
      <c r="J37" s="67"/>
      <c r="K37" s="52"/>
      <c r="L37" s="65"/>
      <c r="M37" s="52"/>
      <c r="N37" s="66"/>
      <c r="O37" s="52"/>
      <c r="P37" s="65"/>
    </row>
    <row r="38" spans="2:16" x14ac:dyDescent="0.2">
      <c r="B38" s="54"/>
      <c r="C38" s="54">
        <v>4.0999999999999996</v>
      </c>
      <c r="D38" s="344" t="s">
        <v>53</v>
      </c>
      <c r="E38" s="74"/>
      <c r="F38" s="76"/>
      <c r="G38" s="72"/>
      <c r="H38" s="76"/>
      <c r="I38" s="74"/>
      <c r="J38" s="76"/>
      <c r="K38" s="74">
        <v>13987</v>
      </c>
      <c r="L38" s="76">
        <v>13987</v>
      </c>
      <c r="M38" s="74">
        <v>17864</v>
      </c>
      <c r="N38" s="76">
        <v>17864</v>
      </c>
      <c r="O38" s="74">
        <v>809135</v>
      </c>
      <c r="P38" s="76">
        <v>809135</v>
      </c>
    </row>
    <row r="39" spans="2:16" x14ac:dyDescent="0.2">
      <c r="B39" s="54"/>
      <c r="C39" s="54">
        <v>4.2</v>
      </c>
      <c r="D39" s="344" t="s">
        <v>54</v>
      </c>
      <c r="E39" s="74"/>
      <c r="F39" s="76"/>
      <c r="G39" s="72"/>
      <c r="H39" s="76"/>
      <c r="I39" s="74"/>
      <c r="J39" s="76"/>
      <c r="K39" s="74">
        <v>175216</v>
      </c>
      <c r="L39" s="76">
        <v>175216</v>
      </c>
      <c r="M39" s="74">
        <v>223786</v>
      </c>
      <c r="N39" s="76">
        <v>223786</v>
      </c>
      <c r="O39" s="74">
        <v>10136440</v>
      </c>
      <c r="P39" s="76">
        <v>10136440</v>
      </c>
    </row>
    <row r="40" spans="2:16" x14ac:dyDescent="0.2">
      <c r="B40" s="54"/>
      <c r="C40" s="54">
        <v>4.3</v>
      </c>
      <c r="D40" s="344" t="s">
        <v>55</v>
      </c>
      <c r="E40" s="52"/>
      <c r="F40" s="65"/>
      <c r="G40" s="50"/>
      <c r="H40" s="65"/>
      <c r="I40" s="52"/>
      <c r="J40" s="65"/>
      <c r="K40" s="52"/>
      <c r="L40" s="65"/>
      <c r="M40" s="52"/>
      <c r="N40" s="65"/>
      <c r="O40" s="52"/>
      <c r="P40" s="65"/>
    </row>
    <row r="41" spans="2:16" ht="17.25" customHeight="1" x14ac:dyDescent="0.2">
      <c r="B41" s="54"/>
      <c r="C41" s="54"/>
      <c r="D41" s="345" t="s">
        <v>56</v>
      </c>
      <c r="E41" s="77"/>
      <c r="F41" s="76"/>
      <c r="G41" s="348"/>
      <c r="H41" s="76"/>
      <c r="I41" s="77"/>
      <c r="J41" s="76"/>
      <c r="K41" s="77">
        <v>9856</v>
      </c>
      <c r="L41" s="76">
        <v>9856</v>
      </c>
      <c r="M41" s="77">
        <v>12588</v>
      </c>
      <c r="N41" s="76">
        <v>12588</v>
      </c>
      <c r="O41" s="77">
        <v>570154</v>
      </c>
      <c r="P41" s="76">
        <v>570154</v>
      </c>
    </row>
    <row r="42" spans="2:16" ht="30" x14ac:dyDescent="0.2">
      <c r="B42" s="54"/>
      <c r="C42" s="80"/>
      <c r="D42" s="345" t="s">
        <v>57</v>
      </c>
      <c r="E42" s="77"/>
      <c r="F42" s="76"/>
      <c r="G42" s="348"/>
      <c r="H42" s="76"/>
      <c r="I42" s="77"/>
      <c r="J42" s="76"/>
      <c r="K42" s="77">
        <v>0</v>
      </c>
      <c r="L42" s="76">
        <v>0</v>
      </c>
      <c r="M42" s="77">
        <v>0</v>
      </c>
      <c r="N42" s="76">
        <v>0</v>
      </c>
      <c r="O42" s="77">
        <v>0</v>
      </c>
      <c r="P42" s="76">
        <v>0</v>
      </c>
    </row>
    <row r="43" spans="2:16" x14ac:dyDescent="0.2">
      <c r="B43" s="54"/>
      <c r="C43" s="54">
        <v>4.4000000000000004</v>
      </c>
      <c r="D43" s="344" t="s">
        <v>58</v>
      </c>
      <c r="E43" s="77"/>
      <c r="F43" s="350"/>
      <c r="G43" s="348"/>
      <c r="H43" s="72"/>
      <c r="I43" s="77"/>
      <c r="J43" s="72"/>
      <c r="K43" s="77">
        <v>98880</v>
      </c>
      <c r="L43" s="72">
        <v>98880</v>
      </c>
      <c r="M43" s="77">
        <v>126289</v>
      </c>
      <c r="N43" s="72">
        <v>126289</v>
      </c>
      <c r="O43" s="77">
        <v>5720279</v>
      </c>
      <c r="P43" s="350">
        <v>5720279</v>
      </c>
    </row>
    <row r="44" spans="2:16" x14ac:dyDescent="0.2">
      <c r="B44" s="54"/>
      <c r="C44" s="54">
        <v>4.5</v>
      </c>
      <c r="D44" s="344" t="s">
        <v>59</v>
      </c>
      <c r="E44" s="78">
        <f>SUM(SUM(E38:E39)+SUM(E41:E43))</f>
        <v>0</v>
      </c>
      <c r="F44" s="79">
        <f t="shared" ref="F44:P44" si="1">SUM(SUM(F38:F39)+SUM(F41:F43))</f>
        <v>0</v>
      </c>
      <c r="G44" s="78">
        <f t="shared" si="1"/>
        <v>0</v>
      </c>
      <c r="H44" s="79">
        <f t="shared" si="1"/>
        <v>0</v>
      </c>
      <c r="I44" s="78">
        <f t="shared" si="1"/>
        <v>0</v>
      </c>
      <c r="J44" s="79">
        <f t="shared" si="1"/>
        <v>0</v>
      </c>
      <c r="K44" s="78">
        <f t="shared" si="1"/>
        <v>297939</v>
      </c>
      <c r="L44" s="79">
        <f t="shared" si="1"/>
        <v>297939</v>
      </c>
      <c r="M44" s="78">
        <f t="shared" si="1"/>
        <v>380527</v>
      </c>
      <c r="N44" s="79">
        <f t="shared" si="1"/>
        <v>380527</v>
      </c>
      <c r="O44" s="78">
        <f t="shared" si="1"/>
        <v>17236008</v>
      </c>
      <c r="P44" s="79">
        <f t="shared" si="1"/>
        <v>17236008</v>
      </c>
    </row>
    <row r="45" spans="2:16" x14ac:dyDescent="0.2">
      <c r="B45" s="81"/>
      <c r="C45" s="81"/>
      <c r="D45" s="347"/>
      <c r="E45" s="52"/>
      <c r="F45" s="65"/>
      <c r="G45" s="50"/>
      <c r="H45" s="66"/>
      <c r="I45" s="52"/>
      <c r="J45" s="67"/>
      <c r="K45" s="52"/>
      <c r="L45" s="65"/>
      <c r="M45" s="52"/>
      <c r="N45" s="66"/>
      <c r="O45" s="52"/>
      <c r="P45" s="65"/>
    </row>
    <row r="46" spans="2:16" x14ac:dyDescent="0.2">
      <c r="B46" s="68" t="s">
        <v>13</v>
      </c>
      <c r="C46" s="82" t="s">
        <v>60</v>
      </c>
      <c r="D46" s="346"/>
      <c r="E46" s="52"/>
      <c r="F46" s="65"/>
      <c r="G46" s="50"/>
      <c r="H46" s="66"/>
      <c r="I46" s="52"/>
      <c r="J46" s="67"/>
      <c r="K46" s="52"/>
      <c r="L46" s="65"/>
      <c r="M46" s="52"/>
      <c r="N46" s="66"/>
      <c r="O46" s="52"/>
      <c r="P46" s="65"/>
    </row>
    <row r="47" spans="2:16" x14ac:dyDescent="0.2">
      <c r="B47" s="53"/>
      <c r="C47" s="54">
        <v>5.0999999999999996</v>
      </c>
      <c r="D47" s="344" t="s">
        <v>61</v>
      </c>
      <c r="E47" s="83"/>
      <c r="F47" s="351"/>
      <c r="G47" s="84"/>
      <c r="H47" s="84"/>
      <c r="I47" s="83"/>
      <c r="J47" s="84"/>
      <c r="K47" s="83">
        <v>5427</v>
      </c>
      <c r="L47" s="84">
        <v>5427</v>
      </c>
      <c r="M47" s="83">
        <v>7019</v>
      </c>
      <c r="N47" s="84">
        <v>7019</v>
      </c>
      <c r="O47" s="83">
        <v>373292</v>
      </c>
      <c r="P47" s="340">
        <v>373292</v>
      </c>
    </row>
    <row r="48" spans="2:16" x14ac:dyDescent="0.2">
      <c r="B48" s="53"/>
      <c r="C48" s="54">
        <v>5.2</v>
      </c>
      <c r="D48" s="344" t="s">
        <v>62</v>
      </c>
      <c r="E48" s="83"/>
      <c r="F48" s="351"/>
      <c r="G48" s="84"/>
      <c r="H48" s="84"/>
      <c r="I48" s="83"/>
      <c r="J48" s="84"/>
      <c r="K48" s="83">
        <v>59321</v>
      </c>
      <c r="L48" s="84">
        <v>59321</v>
      </c>
      <c r="M48" s="83">
        <v>86021</v>
      </c>
      <c r="N48" s="84">
        <v>86021</v>
      </c>
      <c r="O48" s="83">
        <v>4538441</v>
      </c>
      <c r="P48" s="85">
        <v>4538441</v>
      </c>
    </row>
    <row r="49" spans="2:16" ht="15.75" thickBot="1" x14ac:dyDescent="0.25">
      <c r="B49" s="53"/>
      <c r="C49" s="54">
        <v>5.3</v>
      </c>
      <c r="D49" s="344" t="s">
        <v>63</v>
      </c>
      <c r="E49" s="86">
        <f>E48/12</f>
        <v>0</v>
      </c>
      <c r="F49" s="87">
        <f t="shared" ref="F49:P49" si="2">F48/12</f>
        <v>0</v>
      </c>
      <c r="G49" s="349">
        <f t="shared" si="2"/>
        <v>0</v>
      </c>
      <c r="H49" s="87">
        <f>H48/12</f>
        <v>0</v>
      </c>
      <c r="I49" s="86">
        <f t="shared" si="2"/>
        <v>0</v>
      </c>
      <c r="J49" s="87">
        <f t="shared" si="2"/>
        <v>0</v>
      </c>
      <c r="K49" s="86">
        <f t="shared" si="2"/>
        <v>4943.416666666667</v>
      </c>
      <c r="L49" s="87">
        <f t="shared" si="2"/>
        <v>4943.416666666667</v>
      </c>
      <c r="M49" s="86">
        <f>M48/12</f>
        <v>7168.416666666667</v>
      </c>
      <c r="N49" s="87">
        <f>N48/12</f>
        <v>7168.416666666667</v>
      </c>
      <c r="O49" s="86">
        <f t="shared" si="2"/>
        <v>378203.41666666669</v>
      </c>
      <c r="P49" s="87">
        <f t="shared" si="2"/>
        <v>378203.41666666669</v>
      </c>
    </row>
    <row r="50" spans="2:16" ht="45" customHeight="1" x14ac:dyDescent="0.2">
      <c r="B50" s="88"/>
      <c r="C50" s="89"/>
      <c r="D50" s="90"/>
      <c r="E50" s="273" t="str">
        <f>"Grand Total as of "&amp;""&amp;TEXT(E$18,"MM/DD/YYYY")&amp;" for ALL markets in col. 1-12."</f>
        <v>Grand Total as of 12/31/2024 for ALL markets in col. 1-12.</v>
      </c>
      <c r="F50" s="91"/>
      <c r="G50" s="91"/>
      <c r="H50" s="91"/>
      <c r="I50" s="91"/>
      <c r="J50" s="91"/>
      <c r="K50" s="92"/>
      <c r="L50" s="91"/>
      <c r="M50" s="91"/>
      <c r="N50" s="91"/>
      <c r="O50" s="91"/>
      <c r="P50" s="93"/>
    </row>
    <row r="51" spans="2:16" ht="13.5" customHeight="1" x14ac:dyDescent="0.2">
      <c r="B51" s="94"/>
      <c r="C51" s="95"/>
      <c r="D51" s="96"/>
      <c r="E51" s="324"/>
      <c r="F51" s="97"/>
      <c r="G51" s="97"/>
      <c r="H51" s="97"/>
      <c r="I51" s="97"/>
      <c r="J51" s="97"/>
      <c r="K51" s="98"/>
      <c r="L51" s="97"/>
      <c r="M51" s="97"/>
      <c r="N51" s="97"/>
      <c r="O51" s="97"/>
      <c r="P51" s="99"/>
    </row>
    <row r="52" spans="2:16" x14ac:dyDescent="0.2">
      <c r="B52" s="100" t="s">
        <v>64</v>
      </c>
      <c r="C52" s="101" t="s">
        <v>65</v>
      </c>
      <c r="D52" s="102"/>
      <c r="E52" s="103"/>
      <c r="F52" s="104"/>
      <c r="G52" s="104"/>
      <c r="H52" s="104"/>
      <c r="I52" s="104"/>
      <c r="J52" s="104"/>
      <c r="K52" s="98"/>
      <c r="L52" s="104"/>
      <c r="M52" s="104"/>
      <c r="N52" s="104"/>
      <c r="O52" s="104"/>
      <c r="P52" s="105"/>
    </row>
    <row r="53" spans="2:16" ht="15.75" thickBot="1" x14ac:dyDescent="0.25">
      <c r="B53" s="106" t="s">
        <v>66</v>
      </c>
      <c r="C53" s="107" t="s">
        <v>67</v>
      </c>
      <c r="D53" s="108"/>
      <c r="E53" s="109"/>
      <c r="F53" s="110"/>
      <c r="G53" s="110"/>
      <c r="H53" s="110"/>
      <c r="I53" s="110"/>
      <c r="J53" s="110"/>
      <c r="K53" s="111"/>
      <c r="L53" s="110"/>
      <c r="M53" s="110"/>
      <c r="N53" s="110"/>
      <c r="O53" s="110"/>
      <c r="P53" s="112"/>
    </row>
    <row r="54" spans="2:16" x14ac:dyDescent="0.2">
      <c r="B54" s="11"/>
      <c r="C54" s="11"/>
      <c r="D54" s="11"/>
      <c r="E54" s="113"/>
      <c r="F54" s="113"/>
      <c r="G54" s="113"/>
      <c r="H54" s="113"/>
      <c r="I54" s="113"/>
      <c r="J54" s="113"/>
      <c r="K54" s="113"/>
      <c r="L54" s="113"/>
      <c r="M54" s="113"/>
      <c r="N54" s="113"/>
      <c r="O54" s="113"/>
      <c r="P54" s="113"/>
    </row>
    <row r="55" spans="2:16" ht="15.75" x14ac:dyDescent="0.25">
      <c r="B55" s="114" t="s">
        <v>68</v>
      </c>
      <c r="C55" s="114"/>
      <c r="D55" s="114"/>
      <c r="E55" s="113"/>
      <c r="F55" s="113"/>
      <c r="G55" s="113"/>
      <c r="H55" s="113"/>
      <c r="I55" s="113"/>
      <c r="J55" s="113"/>
      <c r="K55" s="113"/>
      <c r="L55" s="113"/>
      <c r="M55" s="113"/>
      <c r="N55" s="113"/>
      <c r="O55" s="113"/>
      <c r="P55" s="113"/>
    </row>
    <row r="56" spans="2:16" ht="17.25" customHeight="1" x14ac:dyDescent="0.25">
      <c r="B56" s="114"/>
      <c r="C56" s="194" t="s">
        <v>17</v>
      </c>
      <c r="D56" s="194"/>
      <c r="E56" s="113"/>
      <c r="F56" s="113"/>
      <c r="G56" s="113"/>
      <c r="H56" s="113"/>
      <c r="I56" s="113"/>
      <c r="J56" s="113"/>
      <c r="K56" s="113"/>
      <c r="L56" s="113"/>
      <c r="M56" s="113"/>
      <c r="N56" s="113"/>
      <c r="O56" s="113"/>
      <c r="P56" s="113"/>
    </row>
    <row r="57" spans="2:16" ht="16.5" customHeight="1" x14ac:dyDescent="0.25">
      <c r="B57" s="114"/>
      <c r="C57" s="114" t="s">
        <v>69</v>
      </c>
      <c r="D57" s="28"/>
      <c r="E57" s="113"/>
      <c r="F57" s="113"/>
      <c r="G57" s="113"/>
      <c r="H57" s="113"/>
      <c r="I57" s="113"/>
      <c r="J57" s="113"/>
      <c r="K57" s="113"/>
      <c r="L57" s="113"/>
      <c r="M57" s="113"/>
      <c r="N57" s="113"/>
      <c r="O57" s="113"/>
      <c r="P57" s="113"/>
    </row>
    <row r="58" spans="2:16" ht="17.25" customHeight="1" x14ac:dyDescent="0.25">
      <c r="B58" s="114"/>
      <c r="C58" s="114" t="s">
        <v>70</v>
      </c>
      <c r="D58" s="28"/>
    </row>
    <row r="59" spans="2:16" ht="17.25" customHeight="1" x14ac:dyDescent="0.2">
      <c r="B59" s="28"/>
      <c r="C59" s="194" t="s">
        <v>71</v>
      </c>
      <c r="D59" s="194"/>
      <c r="E59" s="115"/>
    </row>
    <row r="60" spans="2:16" ht="13.15" customHeight="1" x14ac:dyDescent="0.2">
      <c r="C60" s="116"/>
      <c r="D60" s="116"/>
    </row>
  </sheetData>
  <sheetProtection algorithmName="SHA-512" hashValue="NdIPv96RYCzOU+Ecy3Z1FyaGP19W+9bhaL8HscJNhk0ZA1Y5rOBWb47vjzkpcijCi0WRt+KlOrOSCjIYzj7ohw==" saltValue="ya6qfp1Tck+EO67Y01Ycqg==" spinCount="100000" sheet="1" formatCells="0" formatColumns="0" formatRows="0"/>
  <dataConsolidate/>
  <phoneticPr fontId="24" type="noConversion"/>
  <conditionalFormatting sqref="E28:E29 G28:G29 I28:I29 G31:G34 I31:I34 E31:E35 E38:E39">
    <cfRule type="cellIs" dxfId="31" priority="85" stopIfTrue="1" operator="lessThan">
      <formula>0</formula>
    </cfRule>
  </conditionalFormatting>
  <conditionalFormatting sqref="E41:E44">
    <cfRule type="cellIs" dxfId="30" priority="18" stopIfTrue="1" operator="lessThan">
      <formula>0</formula>
    </cfRule>
  </conditionalFormatting>
  <conditionalFormatting sqref="E47:O48">
    <cfRule type="cellIs" dxfId="29" priority="13" stopIfTrue="1" operator="lessThan">
      <formula>0</formula>
    </cfRule>
  </conditionalFormatting>
  <conditionalFormatting sqref="E35:P35">
    <cfRule type="cellIs" dxfId="28" priority="22" stopIfTrue="1" operator="lessThan">
      <formula>0</formula>
    </cfRule>
  </conditionalFormatting>
  <conditionalFormatting sqref="F43:F44">
    <cfRule type="cellIs" dxfId="27" priority="12" stopIfTrue="1" operator="lessThan">
      <formula>0</formula>
    </cfRule>
  </conditionalFormatting>
  <conditionalFormatting sqref="G38:G39 I38:I39 K38:K39 M38:M39 O38:O39">
    <cfRule type="cellIs" dxfId="26" priority="21" stopIfTrue="1" operator="lessThan">
      <formula>0</formula>
    </cfRule>
  </conditionalFormatting>
  <conditionalFormatting sqref="G41:G44">
    <cfRule type="cellIs" dxfId="25" priority="11" stopIfTrue="1" operator="lessThan">
      <formula>0</formula>
    </cfRule>
  </conditionalFormatting>
  <conditionalFormatting sqref="H43:H44">
    <cfRule type="cellIs" dxfId="24" priority="10" stopIfTrue="1" operator="lessThan">
      <formula>0</formula>
    </cfRule>
  </conditionalFormatting>
  <conditionalFormatting sqref="I41:I44">
    <cfRule type="cellIs" dxfId="23" priority="9" stopIfTrue="1" operator="lessThan">
      <formula>0</formula>
    </cfRule>
  </conditionalFormatting>
  <conditionalFormatting sqref="J43:J44">
    <cfRule type="cellIs" dxfId="22" priority="8" stopIfTrue="1" operator="lessThan">
      <formula>0</formula>
    </cfRule>
  </conditionalFormatting>
  <conditionalFormatting sqref="K28:K29 M28:M29 O28:O29 K31:K34 M31:M34 O31:O34">
    <cfRule type="cellIs" dxfId="21" priority="54" stopIfTrue="1" operator="lessThan">
      <formula>0</formula>
    </cfRule>
  </conditionalFormatting>
  <conditionalFormatting sqref="K41:K44">
    <cfRule type="cellIs" dxfId="20" priority="7" stopIfTrue="1" operator="lessThan">
      <formula>0</formula>
    </cfRule>
  </conditionalFormatting>
  <conditionalFormatting sqref="L43:L44">
    <cfRule type="cellIs" dxfId="19" priority="6" stopIfTrue="1" operator="lessThan">
      <formula>0</formula>
    </cfRule>
  </conditionalFormatting>
  <conditionalFormatting sqref="M41:M44">
    <cfRule type="cellIs" dxfId="18" priority="5" stopIfTrue="1" operator="lessThan">
      <formula>0</formula>
    </cfRule>
  </conditionalFormatting>
  <conditionalFormatting sqref="N43:N44">
    <cfRule type="cellIs" dxfId="17" priority="4" stopIfTrue="1" operator="lessThan">
      <formula>0</formula>
    </cfRule>
  </conditionalFormatting>
  <conditionalFormatting sqref="O41:O44">
    <cfRule type="cellIs" dxfId="16" priority="3" stopIfTrue="1" operator="lessThan">
      <formula>0</formula>
    </cfRule>
  </conditionalFormatting>
  <conditionalFormatting sqref="P43:P44">
    <cfRule type="cellIs" dxfId="15"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customProperties>
    <customPr name="_pios_id" r:id="rId2"/>
  </customProperties>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topLeftCell="A20" zoomScale="70" zoomScaleNormal="70" workbookViewId="0">
      <selection activeCell="K23" sqref="K23"/>
    </sheetView>
  </sheetViews>
  <sheetFormatPr defaultColWidth="9.28515625" defaultRowHeight="15" x14ac:dyDescent="0.2"/>
  <cols>
    <col min="1" max="1" width="1.7109375" style="6" customWidth="1"/>
    <col min="2" max="2" width="3.5703125" style="12" customWidth="1"/>
    <col min="3" max="3" width="5.42578125" style="12" customWidth="1"/>
    <col min="4" max="4" width="78" style="12" customWidth="1"/>
    <col min="5" max="5" width="24.140625" style="6" customWidth="1"/>
    <col min="6" max="6" width="27.42578125" style="6" customWidth="1"/>
    <col min="7" max="7" width="17.85546875" style="6" customWidth="1"/>
    <col min="8" max="8" width="25.140625" style="6" customWidth="1"/>
    <col min="9" max="16" width="19.42578125" style="6" customWidth="1"/>
    <col min="17" max="16384" width="9.28515625" style="6"/>
  </cols>
  <sheetData>
    <row r="1" spans="2:16" ht="15.75" x14ac:dyDescent="0.25">
      <c r="B1" s="13" t="s">
        <v>0</v>
      </c>
      <c r="C1" s="11"/>
      <c r="D1" s="11"/>
    </row>
    <row r="2" spans="2:16" ht="15.75" x14ac:dyDescent="0.25">
      <c r="B2" s="13" t="s">
        <v>23</v>
      </c>
      <c r="C2" s="11"/>
      <c r="D2" s="11"/>
    </row>
    <row r="3" spans="2:16" ht="15.75" x14ac:dyDescent="0.25">
      <c r="B3" s="13" t="s">
        <v>72</v>
      </c>
      <c r="C3" s="11"/>
      <c r="D3" s="117"/>
    </row>
    <row r="4" spans="2:16" x14ac:dyDescent="0.2">
      <c r="B4" s="11"/>
      <c r="C4" s="11"/>
      <c r="D4" s="11"/>
    </row>
    <row r="5" spans="2:16" s="5" customFormat="1" ht="15.75" x14ac:dyDescent="0.25">
      <c r="B5" s="25" t="s">
        <v>25</v>
      </c>
      <c r="C5" s="26"/>
      <c r="D5" s="26"/>
      <c r="E5" s="6"/>
      <c r="F5" s="6"/>
      <c r="G5" s="6"/>
      <c r="I5" s="6"/>
      <c r="J5" s="6"/>
      <c r="K5" s="6"/>
      <c r="L5" s="6"/>
      <c r="M5" s="6"/>
      <c r="O5" s="6"/>
      <c r="P5" s="6"/>
    </row>
    <row r="6" spans="2:16" s="5" customFormat="1" ht="15" customHeight="1" x14ac:dyDescent="0.2">
      <c r="B6" s="341"/>
      <c r="C6" s="317"/>
      <c r="D6" s="338">
        <f>'Cover Page'!C7</f>
        <v>60054</v>
      </c>
      <c r="E6" s="282"/>
      <c r="F6" s="282"/>
      <c r="G6" s="6"/>
      <c r="H6" s="7"/>
      <c r="K6" s="6"/>
      <c r="L6" s="6"/>
      <c r="M6" s="6"/>
      <c r="N6" s="7"/>
    </row>
    <row r="7" spans="2:16" s="5" customFormat="1" ht="15.75" customHeight="1" x14ac:dyDescent="0.25">
      <c r="B7" s="25" t="s">
        <v>9</v>
      </c>
      <c r="C7" s="26"/>
      <c r="D7" s="26"/>
      <c r="E7" s="282"/>
      <c r="F7" s="282"/>
      <c r="G7" s="6"/>
      <c r="H7" s="6"/>
      <c r="K7" s="6"/>
      <c r="L7" s="6"/>
      <c r="M7" s="6"/>
      <c r="N7" s="6"/>
    </row>
    <row r="8" spans="2:16" s="5" customFormat="1" ht="15" customHeight="1" x14ac:dyDescent="0.2">
      <c r="B8" s="341"/>
      <c r="C8" s="317"/>
      <c r="D8" s="318" t="str">
        <f>'Cover Page'!C8</f>
        <v>Aetna Life Insurance Company</v>
      </c>
      <c r="E8" s="282"/>
      <c r="F8" s="282"/>
      <c r="G8" s="6"/>
      <c r="H8" s="7"/>
      <c r="I8" s="6"/>
      <c r="J8" s="6"/>
      <c r="K8" s="6"/>
      <c r="L8" s="6"/>
      <c r="M8" s="6"/>
      <c r="N8" s="7"/>
      <c r="O8" s="6"/>
      <c r="P8" s="6"/>
    </row>
    <row r="9" spans="2:16" s="5" customFormat="1" ht="15.75" customHeight="1" x14ac:dyDescent="0.25">
      <c r="B9" s="32" t="s">
        <v>27</v>
      </c>
      <c r="C9" s="26"/>
      <c r="D9" s="26"/>
      <c r="E9" s="283" t="s">
        <v>73</v>
      </c>
      <c r="F9" s="282"/>
      <c r="I9" s="6"/>
      <c r="J9" s="6"/>
      <c r="O9" s="6"/>
      <c r="P9" s="6"/>
    </row>
    <row r="10" spans="2:16" s="5" customFormat="1" ht="15" customHeight="1" x14ac:dyDescent="0.2">
      <c r="B10" s="341"/>
      <c r="C10" s="317"/>
      <c r="D10" s="319">
        <f>'Cover Page'!C9</f>
        <v>0</v>
      </c>
      <c r="E10" s="282"/>
      <c r="F10" s="282"/>
      <c r="H10" s="7"/>
      <c r="I10" s="6"/>
      <c r="J10" s="6"/>
      <c r="K10" s="6"/>
      <c r="L10" s="6"/>
      <c r="N10" s="7"/>
      <c r="O10" s="6"/>
      <c r="P10" s="6"/>
    </row>
    <row r="11" spans="2:16" s="5" customFormat="1" ht="15.75" customHeight="1" x14ac:dyDescent="0.25">
      <c r="B11" s="32" t="s">
        <v>4</v>
      </c>
      <c r="C11" s="26"/>
      <c r="D11" s="26"/>
      <c r="E11" s="282"/>
      <c r="F11" s="282"/>
      <c r="H11" s="6"/>
      <c r="I11" s="6"/>
      <c r="J11" s="6"/>
      <c r="N11" s="6"/>
      <c r="O11" s="6"/>
      <c r="P11" s="6"/>
    </row>
    <row r="12" spans="2:16" s="5" customFormat="1" x14ac:dyDescent="0.2">
      <c r="B12" s="341"/>
      <c r="C12" s="317"/>
      <c r="D12" s="319" t="str">
        <f>'Cover Page'!C6</f>
        <v>2024</v>
      </c>
      <c r="E12" s="6"/>
      <c r="F12" s="6"/>
      <c r="H12" s="7"/>
      <c r="I12" s="6"/>
      <c r="J12" s="6"/>
      <c r="K12" s="6"/>
      <c r="L12" s="6"/>
      <c r="N12" s="7"/>
      <c r="O12" s="6"/>
      <c r="P12" s="6"/>
    </row>
    <row r="13" spans="2:16" s="5" customFormat="1" x14ac:dyDescent="0.2">
      <c r="B13" s="11"/>
      <c r="C13" s="11"/>
      <c r="D13" s="11"/>
      <c r="G13" s="8"/>
      <c r="H13" s="8"/>
      <c r="I13" s="6"/>
      <c r="J13" s="6"/>
      <c r="M13" s="8"/>
      <c r="N13" s="8"/>
      <c r="O13" s="6"/>
      <c r="P13" s="6"/>
    </row>
    <row r="14" spans="2:16" s="12" customFormat="1" ht="15.75" thickBot="1" x14ac:dyDescent="0.25">
      <c r="B14" s="11"/>
      <c r="C14" s="11"/>
      <c r="D14" s="325"/>
    </row>
    <row r="15" spans="2:16" s="12" customFormat="1" ht="16.5" thickBot="1" x14ac:dyDescent="0.3">
      <c r="B15" s="11"/>
      <c r="C15" s="11"/>
      <c r="D15" s="11"/>
      <c r="E15" s="259"/>
      <c r="F15" s="260"/>
      <c r="G15" s="260" t="s">
        <v>29</v>
      </c>
      <c r="H15" s="260"/>
      <c r="I15" s="260"/>
      <c r="J15" s="260"/>
      <c r="K15" s="259"/>
      <c r="L15" s="260"/>
      <c r="M15" s="260" t="s">
        <v>29</v>
      </c>
      <c r="N15" s="260"/>
      <c r="O15" s="260"/>
      <c r="P15" s="272"/>
    </row>
    <row r="16" spans="2:16" s="12" customFormat="1" ht="16.5" customHeight="1" thickBot="1" x14ac:dyDescent="0.25">
      <c r="B16" s="11"/>
      <c r="C16" s="11"/>
      <c r="D16" s="11"/>
      <c r="E16" s="261"/>
      <c r="F16" s="275"/>
      <c r="G16" s="277" t="s">
        <v>30</v>
      </c>
      <c r="H16" s="275"/>
      <c r="I16" s="275"/>
      <c r="J16" s="276"/>
      <c r="K16" s="262"/>
      <c r="L16" s="263"/>
      <c r="M16" s="264" t="s">
        <v>31</v>
      </c>
      <c r="N16" s="263"/>
      <c r="O16" s="263"/>
      <c r="P16" s="265"/>
    </row>
    <row r="17" spans="2:16" s="12" customFormat="1" ht="16.5" thickBot="1" x14ac:dyDescent="0.3">
      <c r="B17" s="11"/>
      <c r="C17" s="11"/>
      <c r="D17" s="11"/>
      <c r="E17" s="279" t="s">
        <v>32</v>
      </c>
      <c r="F17" s="278"/>
      <c r="G17" s="279"/>
      <c r="H17" s="281" t="s">
        <v>33</v>
      </c>
      <c r="I17" s="270" t="s">
        <v>34</v>
      </c>
      <c r="J17" s="271"/>
      <c r="K17" s="279" t="s">
        <v>32</v>
      </c>
      <c r="L17" s="280"/>
      <c r="M17" s="279" t="s">
        <v>33</v>
      </c>
      <c r="N17" s="280"/>
      <c r="O17" s="270" t="s">
        <v>34</v>
      </c>
      <c r="P17" s="271"/>
    </row>
    <row r="18" spans="2:16" s="12" customFormat="1" x14ac:dyDescent="0.2">
      <c r="B18" s="11"/>
      <c r="C18" s="11"/>
      <c r="D18" s="11"/>
      <c r="E18" s="35" t="s">
        <v>35</v>
      </c>
      <c r="F18" s="36" t="s">
        <v>35</v>
      </c>
      <c r="G18" s="35" t="s">
        <v>35</v>
      </c>
      <c r="H18" s="37" t="s">
        <v>35</v>
      </c>
      <c r="I18" s="35" t="s">
        <v>35</v>
      </c>
      <c r="J18" s="37" t="s">
        <v>35</v>
      </c>
      <c r="K18" s="35" t="s">
        <v>35</v>
      </c>
      <c r="L18" s="37" t="s">
        <v>35</v>
      </c>
      <c r="M18" s="35" t="s">
        <v>35</v>
      </c>
      <c r="N18" s="37" t="s">
        <v>35</v>
      </c>
      <c r="O18" s="35" t="s">
        <v>35</v>
      </c>
      <c r="P18" s="37" t="s">
        <v>35</v>
      </c>
    </row>
    <row r="19" spans="2:16" s="12" customFormat="1" ht="32.25" thickBot="1" x14ac:dyDescent="0.25">
      <c r="B19" s="256"/>
      <c r="C19" s="253"/>
      <c r="D19" s="258" t="s">
        <v>74</v>
      </c>
      <c r="E19" s="38" t="str">
        <f>"12/31/"&amp;""&amp;'Cover Page'!C$6</f>
        <v>12/31/2024</v>
      </c>
      <c r="F19" s="39">
        <f>DATE(YEAR(E19)+0,MONTH(E19)+3,DAY(E19)+0)</f>
        <v>45747</v>
      </c>
      <c r="G19" s="38" t="str">
        <f>"12/31/"&amp;""&amp;'Cover Page'!C$6</f>
        <v>12/31/2024</v>
      </c>
      <c r="H19" s="40">
        <f>DATE(YEAR(G19)+0,MONTH(G19)+3,DAY(G19)+0)</f>
        <v>45747</v>
      </c>
      <c r="I19" s="38" t="str">
        <f>"12/31/"&amp;""&amp;'Cover Page'!C$6</f>
        <v>12/31/2024</v>
      </c>
      <c r="J19" s="40">
        <f>DATE(YEAR(I19)+0,MONTH(I19)+3,DAY(I19)+0)</f>
        <v>45747</v>
      </c>
      <c r="K19" s="38" t="str">
        <f>"12/31/"&amp;""&amp;'Cover Page'!C$6</f>
        <v>12/31/2024</v>
      </c>
      <c r="L19" s="40">
        <f>DATE(YEAR(K19)+0,MONTH(K19)+3,DAY(K19)+0)</f>
        <v>45747</v>
      </c>
      <c r="M19" s="38" t="str">
        <f>"12/31/"&amp;""&amp;'Cover Page'!C$6</f>
        <v>12/31/2024</v>
      </c>
      <c r="N19" s="40">
        <f>DATE(YEAR(M19)+0,MONTH(M19)+3,DAY(M19)+0)</f>
        <v>45747</v>
      </c>
      <c r="O19" s="38" t="str">
        <f>"12/31/"&amp;""&amp;'Cover Page'!C$6</f>
        <v>12/31/2024</v>
      </c>
      <c r="P19" s="40">
        <f>DATE(YEAR(O19)+0,MONTH(O19)+3,DAY(O19)+0)</f>
        <v>45747</v>
      </c>
    </row>
    <row r="20" spans="2:16" s="12" customFormat="1" ht="21" customHeight="1" x14ac:dyDescent="0.2">
      <c r="B20" s="254"/>
      <c r="C20" s="255"/>
      <c r="D20" s="352" t="s">
        <v>37</v>
      </c>
      <c r="E20" s="356">
        <v>1</v>
      </c>
      <c r="F20" s="357">
        <v>2</v>
      </c>
      <c r="G20" s="118">
        <v>3</v>
      </c>
      <c r="H20" s="119">
        <v>4</v>
      </c>
      <c r="I20" s="118">
        <v>5</v>
      </c>
      <c r="J20" s="119">
        <v>6</v>
      </c>
      <c r="K20" s="118">
        <v>7</v>
      </c>
      <c r="L20" s="119">
        <v>8</v>
      </c>
      <c r="M20" s="118">
        <v>9</v>
      </c>
      <c r="N20" s="119">
        <v>10</v>
      </c>
      <c r="O20" s="118">
        <v>11</v>
      </c>
      <c r="P20" s="119">
        <v>12</v>
      </c>
    </row>
    <row r="21" spans="2:16" s="12" customFormat="1" x14ac:dyDescent="0.2">
      <c r="B21" s="46" t="s">
        <v>3</v>
      </c>
      <c r="C21" s="47" t="s">
        <v>75</v>
      </c>
      <c r="D21" s="353"/>
      <c r="E21" s="120"/>
      <c r="F21" s="121"/>
      <c r="G21" s="120"/>
      <c r="H21" s="122"/>
      <c r="I21" s="120"/>
      <c r="J21" s="121"/>
      <c r="K21" s="120"/>
      <c r="L21" s="121"/>
      <c r="M21" s="120"/>
      <c r="N21" s="122"/>
      <c r="O21" s="120"/>
      <c r="P21" s="121"/>
    </row>
    <row r="22" spans="2:16" s="12" customFormat="1" x14ac:dyDescent="0.2">
      <c r="B22" s="53"/>
      <c r="C22" s="54">
        <v>1.1000000000000001</v>
      </c>
      <c r="D22" s="344" t="s">
        <v>76</v>
      </c>
      <c r="E22" s="358"/>
      <c r="F22" s="124"/>
      <c r="G22" s="123"/>
      <c r="H22" s="124"/>
      <c r="I22" s="123"/>
      <c r="J22" s="124"/>
      <c r="K22" s="123">
        <v>3137573.4240481765</v>
      </c>
      <c r="L22" s="124">
        <v>3137573.4240481765</v>
      </c>
      <c r="M22" s="123">
        <v>4007297.9191002301</v>
      </c>
      <c r="N22" s="124">
        <v>4007297.9191002301</v>
      </c>
      <c r="O22" s="123">
        <v>181511690.77685159</v>
      </c>
      <c r="P22" s="124">
        <v>181511690.77685159</v>
      </c>
    </row>
    <row r="23" spans="2:16" s="12" customFormat="1" x14ac:dyDescent="0.2">
      <c r="B23" s="53"/>
      <c r="C23" s="54">
        <v>1.2</v>
      </c>
      <c r="D23" s="344" t="s">
        <v>77</v>
      </c>
      <c r="E23" s="123"/>
      <c r="F23" s="124"/>
      <c r="G23" s="123"/>
      <c r="H23" s="124"/>
      <c r="I23" s="123"/>
      <c r="J23" s="124"/>
      <c r="K23" s="123">
        <v>35.158391433268761</v>
      </c>
      <c r="L23" s="124">
        <v>35.158391433268761</v>
      </c>
      <c r="M23" s="123">
        <v>73.390108212320357</v>
      </c>
      <c r="N23" s="124">
        <v>73.390108212320357</v>
      </c>
      <c r="O23" s="123">
        <v>2510.2915003544108</v>
      </c>
      <c r="P23" s="124">
        <v>2510.2915003544108</v>
      </c>
    </row>
    <row r="24" spans="2:16" s="12" customFormat="1" x14ac:dyDescent="0.2">
      <c r="B24" s="53"/>
      <c r="C24" s="54">
        <v>1.3</v>
      </c>
      <c r="D24" s="344" t="s">
        <v>78</v>
      </c>
      <c r="E24" s="123"/>
      <c r="F24" s="124"/>
      <c r="G24" s="123"/>
      <c r="H24" s="124"/>
      <c r="I24" s="123"/>
      <c r="J24" s="124"/>
      <c r="K24" s="123">
        <v>43.409932612385866</v>
      </c>
      <c r="L24" s="124">
        <v>43.409932612385866</v>
      </c>
      <c r="M24" s="123">
        <v>55.443015705255426</v>
      </c>
      <c r="N24" s="124">
        <v>55.443015705255426</v>
      </c>
      <c r="O24" s="123">
        <v>2511.3070516823586</v>
      </c>
      <c r="P24" s="124">
        <v>2511.3070516823586</v>
      </c>
    </row>
    <row r="25" spans="2:16" s="12" customFormat="1" x14ac:dyDescent="0.2">
      <c r="B25" s="53"/>
      <c r="C25" s="54">
        <v>1.4</v>
      </c>
      <c r="D25" s="344" t="s">
        <v>79</v>
      </c>
      <c r="E25" s="123"/>
      <c r="F25" s="124"/>
      <c r="G25" s="123"/>
      <c r="H25" s="124"/>
      <c r="I25" s="123"/>
      <c r="J25" s="124"/>
      <c r="K25" s="123">
        <v>6937.9136149155411</v>
      </c>
      <c r="L25" s="124">
        <v>6937.9136149155411</v>
      </c>
      <c r="M25" s="123">
        <v>8861.0792591674199</v>
      </c>
      <c r="N25" s="124">
        <v>8861.0792591674199</v>
      </c>
      <c r="O25" s="123">
        <v>401365.08712591708</v>
      </c>
      <c r="P25" s="124">
        <v>401365.08712591708</v>
      </c>
    </row>
    <row r="26" spans="2:16" s="12" customFormat="1" x14ac:dyDescent="0.2">
      <c r="B26" s="125"/>
      <c r="C26" s="126"/>
      <c r="D26" s="354"/>
      <c r="E26" s="127"/>
      <c r="F26" s="128"/>
      <c r="G26" s="127"/>
      <c r="H26" s="129"/>
      <c r="I26" s="127"/>
      <c r="J26" s="128"/>
      <c r="K26" s="127"/>
      <c r="L26" s="128"/>
      <c r="M26" s="127"/>
      <c r="N26" s="129"/>
      <c r="O26" s="127"/>
      <c r="P26" s="128"/>
    </row>
    <row r="27" spans="2:16" s="12" customFormat="1" x14ac:dyDescent="0.2">
      <c r="B27" s="53" t="s">
        <v>6</v>
      </c>
      <c r="C27" s="82" t="s">
        <v>80</v>
      </c>
      <c r="D27" s="344"/>
      <c r="E27" s="130"/>
      <c r="F27" s="131"/>
      <c r="G27" s="130"/>
      <c r="H27" s="132"/>
      <c r="I27" s="130"/>
      <c r="J27" s="131"/>
      <c r="K27" s="130"/>
      <c r="L27" s="131"/>
      <c r="M27" s="130"/>
      <c r="N27" s="132"/>
      <c r="O27" s="130"/>
      <c r="P27" s="131"/>
    </row>
    <row r="28" spans="2:16" s="12" customFormat="1" x14ac:dyDescent="0.2">
      <c r="B28" s="53"/>
      <c r="C28" s="54">
        <v>2.1</v>
      </c>
      <c r="D28" s="344" t="s">
        <v>81</v>
      </c>
      <c r="E28" s="130"/>
      <c r="F28" s="131"/>
      <c r="G28" s="130"/>
      <c r="H28" s="132"/>
      <c r="I28" s="130"/>
      <c r="J28" s="131"/>
      <c r="K28" s="130"/>
      <c r="L28" s="131"/>
      <c r="M28" s="130"/>
      <c r="N28" s="132"/>
      <c r="O28" s="130"/>
      <c r="P28" s="131"/>
    </row>
    <row r="29" spans="2:16" s="12" customFormat="1" x14ac:dyDescent="0.2">
      <c r="B29" s="53"/>
      <c r="C29" s="54"/>
      <c r="D29" s="344" t="s">
        <v>82</v>
      </c>
      <c r="E29" s="123"/>
      <c r="F29" s="133"/>
      <c r="G29" s="123"/>
      <c r="H29" s="133"/>
      <c r="I29" s="123"/>
      <c r="J29" s="133"/>
      <c r="K29" s="123">
        <v>1922084.0318891469</v>
      </c>
      <c r="L29" s="133"/>
      <c r="M29" s="123">
        <v>3137595.2069203923</v>
      </c>
      <c r="N29" s="133"/>
      <c r="O29" s="123">
        <v>179147982.07119045</v>
      </c>
      <c r="P29" s="133"/>
    </row>
    <row r="30" spans="2:16" s="12" customFormat="1" ht="28.5" customHeight="1" x14ac:dyDescent="0.2">
      <c r="B30" s="53"/>
      <c r="C30" s="54"/>
      <c r="D30" s="345" t="s">
        <v>83</v>
      </c>
      <c r="E30" s="134"/>
      <c r="F30" s="124"/>
      <c r="G30" s="134"/>
      <c r="H30" s="124"/>
      <c r="I30" s="134"/>
      <c r="J30" s="124"/>
      <c r="K30" s="134"/>
      <c r="L30" s="124">
        <v>1735030.36</v>
      </c>
      <c r="M30" s="134"/>
      <c r="N30" s="124">
        <v>2832250.23</v>
      </c>
      <c r="O30" s="134"/>
      <c r="P30" s="124">
        <v>161713630.96999997</v>
      </c>
    </row>
    <row r="31" spans="2:16" s="12" customFormat="1" x14ac:dyDescent="0.2">
      <c r="B31" s="53"/>
      <c r="C31" s="54">
        <v>2.2000000000000002</v>
      </c>
      <c r="D31" s="344" t="s">
        <v>84</v>
      </c>
      <c r="E31" s="130"/>
      <c r="F31" s="131"/>
      <c r="G31" s="130"/>
      <c r="H31" s="132"/>
      <c r="I31" s="130"/>
      <c r="J31" s="131"/>
      <c r="K31" s="130"/>
      <c r="L31" s="131"/>
      <c r="M31" s="130"/>
      <c r="N31" s="132"/>
      <c r="O31" s="130"/>
      <c r="P31" s="131"/>
    </row>
    <row r="32" spans="2:16" s="12" customFormat="1" ht="30" x14ac:dyDescent="0.2">
      <c r="B32" s="53"/>
      <c r="C32" s="54"/>
      <c r="D32" s="345" t="s">
        <v>85</v>
      </c>
      <c r="E32" s="123"/>
      <c r="F32" s="133"/>
      <c r="G32" s="123"/>
      <c r="H32" s="135"/>
      <c r="I32" s="123"/>
      <c r="J32" s="133"/>
      <c r="K32" s="123">
        <v>133324.29262124989</v>
      </c>
      <c r="L32" s="133"/>
      <c r="M32" s="123">
        <v>217637.5509885154</v>
      </c>
      <c r="N32" s="135"/>
      <c r="O32" s="123">
        <v>12426500.396390235</v>
      </c>
      <c r="P32" s="133"/>
    </row>
    <row r="33" spans="2:16" s="12" customFormat="1" ht="30" x14ac:dyDescent="0.2">
      <c r="B33" s="53"/>
      <c r="C33" s="54"/>
      <c r="D33" s="345" t="s">
        <v>86</v>
      </c>
      <c r="E33" s="134"/>
      <c r="F33" s="124"/>
      <c r="G33" s="134"/>
      <c r="H33" s="136"/>
      <c r="I33" s="134"/>
      <c r="J33" s="124"/>
      <c r="K33" s="134"/>
      <c r="L33" s="124">
        <v>24686.734141812391</v>
      </c>
      <c r="M33" s="134"/>
      <c r="N33" s="136">
        <v>46060.212998841642</v>
      </c>
      <c r="O33" s="134"/>
      <c r="P33" s="124">
        <v>3154499.1441447856</v>
      </c>
    </row>
    <row r="34" spans="2:16" s="12" customFormat="1" x14ac:dyDescent="0.2">
      <c r="B34" s="53"/>
      <c r="C34" s="54">
        <v>2.2999999999999998</v>
      </c>
      <c r="D34" s="344" t="s">
        <v>87</v>
      </c>
      <c r="E34" s="123"/>
      <c r="F34" s="133"/>
      <c r="G34" s="123"/>
      <c r="H34" s="135"/>
      <c r="I34" s="123"/>
      <c r="J34" s="133"/>
      <c r="K34" s="123">
        <v>94192.398319503176</v>
      </c>
      <c r="L34" s="133"/>
      <c r="M34" s="123">
        <v>255693.19196285043</v>
      </c>
      <c r="N34" s="135"/>
      <c r="O34" s="123">
        <v>12868854.539717648</v>
      </c>
      <c r="P34" s="133"/>
    </row>
    <row r="35" spans="2:16" s="12" customFormat="1" x14ac:dyDescent="0.2">
      <c r="B35" s="53"/>
      <c r="C35" s="54">
        <v>2.4</v>
      </c>
      <c r="D35" s="344" t="s">
        <v>88</v>
      </c>
      <c r="E35" s="130"/>
      <c r="F35" s="131"/>
      <c r="G35" s="130"/>
      <c r="H35" s="132"/>
      <c r="I35" s="130"/>
      <c r="J35" s="131"/>
      <c r="K35" s="130"/>
      <c r="L35" s="131"/>
      <c r="M35" s="130"/>
      <c r="N35" s="132"/>
      <c r="O35" s="130"/>
      <c r="P35" s="131"/>
    </row>
    <row r="36" spans="2:16" s="12" customFormat="1" ht="30" x14ac:dyDescent="0.2">
      <c r="B36" s="53"/>
      <c r="C36" s="54"/>
      <c r="D36" s="345" t="s">
        <v>89</v>
      </c>
      <c r="E36" s="123"/>
      <c r="F36" s="133"/>
      <c r="G36" s="123"/>
      <c r="H36" s="135"/>
      <c r="I36" s="123"/>
      <c r="J36" s="133"/>
      <c r="K36" s="123">
        <v>1452.5936163525591</v>
      </c>
      <c r="L36" s="133"/>
      <c r="M36" s="123">
        <v>2371.2026595379389</v>
      </c>
      <c r="N36" s="135"/>
      <c r="O36" s="123">
        <v>135389.09372410952</v>
      </c>
      <c r="P36" s="133"/>
    </row>
    <row r="37" spans="2:16" s="12" customFormat="1" ht="30" x14ac:dyDescent="0.2">
      <c r="B37" s="53"/>
      <c r="C37" s="54"/>
      <c r="D37" s="345" t="s">
        <v>90</v>
      </c>
      <c r="E37" s="134"/>
      <c r="F37" s="124"/>
      <c r="G37" s="134"/>
      <c r="H37" s="136"/>
      <c r="I37" s="134"/>
      <c r="J37" s="124"/>
      <c r="K37" s="134"/>
      <c r="L37" s="124"/>
      <c r="M37" s="134"/>
      <c r="N37" s="136"/>
      <c r="O37" s="134"/>
      <c r="P37" s="124"/>
    </row>
    <row r="38" spans="2:16" s="12" customFormat="1" x14ac:dyDescent="0.2">
      <c r="B38" s="53"/>
      <c r="C38" s="54">
        <v>2.5</v>
      </c>
      <c r="D38" s="344" t="s">
        <v>91</v>
      </c>
      <c r="E38" s="123"/>
      <c r="F38" s="133"/>
      <c r="G38" s="123"/>
      <c r="H38" s="135"/>
      <c r="I38" s="123"/>
      <c r="J38" s="133"/>
      <c r="K38" s="123">
        <v>1111.7631400820301</v>
      </c>
      <c r="L38" s="133"/>
      <c r="M38" s="123">
        <v>3017.974603746296</v>
      </c>
      <c r="N38" s="135"/>
      <c r="O38" s="123">
        <v>151892.49225617171</v>
      </c>
      <c r="P38" s="133"/>
    </row>
    <row r="39" spans="2:16" s="12" customFormat="1" x14ac:dyDescent="0.2">
      <c r="B39" s="53"/>
      <c r="C39" s="54">
        <v>2.6</v>
      </c>
      <c r="D39" s="344" t="s">
        <v>92</v>
      </c>
      <c r="E39" s="130"/>
      <c r="F39" s="131"/>
      <c r="G39" s="130"/>
      <c r="H39" s="132"/>
      <c r="I39" s="130"/>
      <c r="J39" s="131"/>
      <c r="K39" s="130"/>
      <c r="L39" s="131"/>
      <c r="M39" s="130"/>
      <c r="N39" s="132"/>
      <c r="O39" s="130"/>
      <c r="P39" s="131"/>
    </row>
    <row r="40" spans="2:16" s="12" customFormat="1" ht="28.5" customHeight="1" x14ac:dyDescent="0.2">
      <c r="B40" s="53"/>
      <c r="C40" s="54"/>
      <c r="D40" s="345" t="s">
        <v>93</v>
      </c>
      <c r="E40" s="123"/>
      <c r="F40" s="133"/>
      <c r="G40" s="123"/>
      <c r="H40" s="135"/>
      <c r="I40" s="123"/>
      <c r="J40" s="133"/>
      <c r="K40" s="123"/>
      <c r="L40" s="133"/>
      <c r="M40" s="123"/>
      <c r="N40" s="135"/>
      <c r="O40" s="123"/>
      <c r="P40" s="133"/>
    </row>
    <row r="41" spans="2:16" s="12" customFormat="1" ht="27.95" customHeight="1" x14ac:dyDescent="0.2">
      <c r="B41" s="53"/>
      <c r="C41" s="54"/>
      <c r="D41" s="345" t="s">
        <v>94</v>
      </c>
      <c r="E41" s="134"/>
      <c r="F41" s="124"/>
      <c r="G41" s="134"/>
      <c r="H41" s="136"/>
      <c r="I41" s="134"/>
      <c r="J41" s="124"/>
      <c r="K41" s="134"/>
      <c r="L41" s="124"/>
      <c r="M41" s="134"/>
      <c r="N41" s="136"/>
      <c r="O41" s="134"/>
      <c r="P41" s="124"/>
    </row>
    <row r="42" spans="2:16" s="12" customFormat="1" x14ac:dyDescent="0.2">
      <c r="B42" s="53"/>
      <c r="C42" s="54">
        <v>2.7</v>
      </c>
      <c r="D42" s="344" t="s">
        <v>95</v>
      </c>
      <c r="E42" s="130"/>
      <c r="F42" s="131"/>
      <c r="G42" s="130"/>
      <c r="H42" s="132"/>
      <c r="I42" s="130"/>
      <c r="J42" s="131"/>
      <c r="K42" s="130"/>
      <c r="L42" s="131"/>
      <c r="M42" s="130"/>
      <c r="N42" s="132"/>
      <c r="O42" s="130"/>
      <c r="P42" s="131"/>
    </row>
    <row r="43" spans="2:16" s="12" customFormat="1" x14ac:dyDescent="0.2">
      <c r="B43" s="53"/>
      <c r="C43" s="54"/>
      <c r="D43" s="345" t="s">
        <v>96</v>
      </c>
      <c r="E43" s="123"/>
      <c r="F43" s="133"/>
      <c r="G43" s="123"/>
      <c r="H43" s="135"/>
      <c r="I43" s="123"/>
      <c r="J43" s="133"/>
      <c r="K43" s="123"/>
      <c r="L43" s="133"/>
      <c r="M43" s="123"/>
      <c r="N43" s="135"/>
      <c r="O43" s="123"/>
      <c r="P43" s="133"/>
    </row>
    <row r="44" spans="2:16" s="12" customFormat="1" ht="30" x14ac:dyDescent="0.2">
      <c r="B44" s="53"/>
      <c r="C44" s="54"/>
      <c r="D44" s="345" t="s">
        <v>97</v>
      </c>
      <c r="E44" s="134"/>
      <c r="F44" s="124"/>
      <c r="G44" s="134"/>
      <c r="H44" s="136"/>
      <c r="I44" s="134"/>
      <c r="J44" s="124"/>
      <c r="K44" s="134"/>
      <c r="L44" s="124"/>
      <c r="M44" s="134"/>
      <c r="N44" s="136"/>
      <c r="O44" s="134"/>
      <c r="P44" s="124"/>
    </row>
    <row r="45" spans="2:16" s="12" customFormat="1" x14ac:dyDescent="0.2">
      <c r="B45" s="53"/>
      <c r="C45" s="137" t="s">
        <v>98</v>
      </c>
      <c r="D45" s="344" t="s">
        <v>99</v>
      </c>
      <c r="E45" s="123"/>
      <c r="F45" s="138"/>
      <c r="G45" s="123"/>
      <c r="H45" s="139"/>
      <c r="I45" s="123"/>
      <c r="J45" s="138"/>
      <c r="K45" s="123"/>
      <c r="L45" s="138"/>
      <c r="M45" s="123"/>
      <c r="N45" s="139"/>
      <c r="O45" s="123"/>
      <c r="P45" s="138"/>
    </row>
    <row r="46" spans="2:16" s="12" customFormat="1" x14ac:dyDescent="0.2">
      <c r="B46" s="53"/>
      <c r="C46" s="54">
        <v>2.9</v>
      </c>
      <c r="D46" s="344" t="s">
        <v>100</v>
      </c>
      <c r="E46" s="130"/>
      <c r="F46" s="140"/>
      <c r="G46" s="130"/>
      <c r="H46" s="141"/>
      <c r="I46" s="130"/>
      <c r="J46" s="140"/>
      <c r="K46" s="130"/>
      <c r="L46" s="140"/>
      <c r="M46" s="130"/>
      <c r="N46" s="141"/>
      <c r="O46" s="130"/>
      <c r="P46" s="140"/>
    </row>
    <row r="47" spans="2:16" s="12" customFormat="1" x14ac:dyDescent="0.2">
      <c r="B47" s="53"/>
      <c r="C47" s="54"/>
      <c r="D47" s="345" t="s">
        <v>101</v>
      </c>
      <c r="E47" s="123"/>
      <c r="F47" s="142"/>
      <c r="G47" s="123"/>
      <c r="H47" s="143"/>
      <c r="I47" s="123"/>
      <c r="J47" s="142"/>
      <c r="K47" s="123"/>
      <c r="L47" s="142"/>
      <c r="M47" s="123"/>
      <c r="N47" s="143"/>
      <c r="O47" s="123"/>
      <c r="P47" s="142"/>
    </row>
    <row r="48" spans="2:16" s="12" customFormat="1" x14ac:dyDescent="0.2">
      <c r="B48" s="53"/>
      <c r="C48" s="54"/>
      <c r="D48" s="344" t="s">
        <v>102</v>
      </c>
      <c r="E48" s="123"/>
      <c r="F48" s="142"/>
      <c r="G48" s="123"/>
      <c r="H48" s="143"/>
      <c r="I48" s="123"/>
      <c r="J48" s="142"/>
      <c r="K48" s="123"/>
      <c r="L48" s="142"/>
      <c r="M48" s="123"/>
      <c r="N48" s="143"/>
      <c r="O48" s="123"/>
      <c r="P48" s="142"/>
    </row>
    <row r="49" spans="1:16" s="12" customFormat="1" x14ac:dyDescent="0.2">
      <c r="B49" s="53"/>
      <c r="C49" s="54"/>
      <c r="D49" s="344" t="s">
        <v>103</v>
      </c>
      <c r="E49" s="123"/>
      <c r="F49" s="138"/>
      <c r="G49" s="123"/>
      <c r="H49" s="139"/>
      <c r="I49" s="123"/>
      <c r="J49" s="138"/>
      <c r="K49" s="123"/>
      <c r="L49" s="138"/>
      <c r="M49" s="123"/>
      <c r="N49" s="139"/>
      <c r="O49" s="123"/>
      <c r="P49" s="138"/>
    </row>
    <row r="50" spans="1:16" s="12" customFormat="1" x14ac:dyDescent="0.2">
      <c r="B50" s="53"/>
      <c r="C50" s="144" t="s">
        <v>104</v>
      </c>
      <c r="D50" s="344" t="s">
        <v>105</v>
      </c>
      <c r="E50" s="123"/>
      <c r="F50" s="124"/>
      <c r="G50" s="123"/>
      <c r="H50" s="136"/>
      <c r="I50" s="123"/>
      <c r="J50" s="124"/>
      <c r="K50" s="123"/>
      <c r="L50" s="124"/>
      <c r="M50" s="123"/>
      <c r="N50" s="136"/>
      <c r="O50" s="123"/>
      <c r="P50" s="124"/>
    </row>
    <row r="51" spans="1:16" s="12" customFormat="1" x14ac:dyDescent="0.2">
      <c r="A51" s="145"/>
      <c r="B51" s="53"/>
      <c r="C51" s="144" t="s">
        <v>106</v>
      </c>
      <c r="D51" s="345" t="s">
        <v>107</v>
      </c>
      <c r="E51" s="78">
        <f>E29+E32-E34+E36-E38+E40+E43-E45+E47+E48-E49+E50</f>
        <v>0</v>
      </c>
      <c r="F51" s="79">
        <f>F30+F33+F37+F41+F44+F47+F48+F50</f>
        <v>0</v>
      </c>
      <c r="G51" s="78">
        <f>G29+G32-G34+G36-G38+G40+G43-G45+G47+G48-G49+G50</f>
        <v>0</v>
      </c>
      <c r="H51" s="79">
        <f>H30+H33+H37+H41+H44+H47+H48+H50</f>
        <v>0</v>
      </c>
      <c r="I51" s="78">
        <f>I29+I32-I34+I36-I38+I40+I43-I45+I47+I48-I49+I50</f>
        <v>0</v>
      </c>
      <c r="J51" s="79">
        <f>J30+J33+J37+J41+J44+J47+J48+J50</f>
        <v>0</v>
      </c>
      <c r="K51" s="78">
        <f>K29+K32-K34+K36-K38+K40+K43-K45+K47+K48-K49+K50</f>
        <v>1961556.7566671642</v>
      </c>
      <c r="L51" s="79">
        <f>L30+L33+L37+L41+L44+L47+L48+L50</f>
        <v>1759717.0941418125</v>
      </c>
      <c r="M51" s="78">
        <f>M29+M32-M34+M36-M38+M40+M43-M45+M47+M48-M49+M50</f>
        <v>3098892.7940018494</v>
      </c>
      <c r="N51" s="79">
        <f>N30+N33+N37+N41+N44+N47+N48+N50</f>
        <v>2878310.4429988414</v>
      </c>
      <c r="O51" s="78">
        <f>O29+O32-O34+O36-O38+O40+O43-O45+O47+O48-O49+O50</f>
        <v>178689124.52933097</v>
      </c>
      <c r="P51" s="79">
        <f>P30+P33+P37+P41+P44+P47+P48+P50</f>
        <v>164868130.11414474</v>
      </c>
    </row>
    <row r="52" spans="1:16" s="12" customFormat="1" ht="15.75" thickBot="1" x14ac:dyDescent="0.25">
      <c r="B52" s="125"/>
      <c r="C52" s="95"/>
      <c r="D52" s="355"/>
      <c r="E52" s="146"/>
      <c r="F52" s="147"/>
      <c r="G52" s="146"/>
      <c r="H52" s="148"/>
      <c r="I52" s="146"/>
      <c r="J52" s="147"/>
      <c r="K52" s="146"/>
      <c r="L52" s="147"/>
      <c r="M52" s="146"/>
      <c r="N52" s="148"/>
      <c r="O52" s="146"/>
      <c r="P52" s="147"/>
    </row>
    <row r="53" spans="1:16" s="12" customFormat="1" x14ac:dyDescent="0.2">
      <c r="B53" s="11"/>
      <c r="C53" s="11"/>
      <c r="D53" s="11"/>
    </row>
    <row r="54" spans="1:16" s="12" customFormat="1" ht="15.75" x14ac:dyDescent="0.25">
      <c r="B54" s="114"/>
      <c r="C54" s="114" t="s">
        <v>68</v>
      </c>
      <c r="D54" s="114"/>
    </row>
    <row r="55" spans="1:16" s="12" customFormat="1" ht="13.15" customHeight="1" x14ac:dyDescent="0.25">
      <c r="B55" s="114"/>
      <c r="C55" s="114"/>
      <c r="D55" s="149" t="s">
        <v>17</v>
      </c>
    </row>
    <row r="56" spans="1:16" s="12" customFormat="1" ht="15.75" x14ac:dyDescent="0.25">
      <c r="B56" s="114"/>
      <c r="C56" s="114"/>
      <c r="D56" s="114" t="s">
        <v>108</v>
      </c>
    </row>
    <row r="57" spans="1:16" s="12" customFormat="1" ht="13.15" customHeight="1" x14ac:dyDescent="0.25">
      <c r="B57" s="114"/>
      <c r="C57" s="114"/>
      <c r="D57" s="114" t="s">
        <v>70</v>
      </c>
      <c r="E57" s="150"/>
    </row>
    <row r="58" spans="1:16" s="12" customFormat="1" ht="13.15" customHeight="1" x14ac:dyDescent="0.2">
      <c r="B58" s="11"/>
      <c r="C58" s="28"/>
      <c r="D58" s="149" t="s">
        <v>71</v>
      </c>
    </row>
    <row r="59" spans="1:16" s="12" customFormat="1" ht="13.15" customHeight="1" x14ac:dyDescent="0.2">
      <c r="C59" s="116"/>
      <c r="D59" s="11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4" priority="125" stopIfTrue="1" operator="lessThan">
      <formula>0</formula>
    </cfRule>
  </conditionalFormatting>
  <conditionalFormatting sqref="E22:P25">
    <cfRule type="cellIs" dxfId="13" priority="11" stopIfTrue="1" operator="lessThan">
      <formula>0</formula>
    </cfRule>
  </conditionalFormatting>
  <conditionalFormatting sqref="E50:P51">
    <cfRule type="cellIs" dxfId="12" priority="1" stopIfTrue="1" operator="lessThan">
      <formula>0</formula>
    </cfRule>
  </conditionalFormatting>
  <conditionalFormatting sqref="G29 H30">
    <cfRule type="cellIs" dxfId="11" priority="41" stopIfTrue="1" operator="lessThan">
      <formula>0</formula>
    </cfRule>
  </conditionalFormatting>
  <conditionalFormatting sqref="I29 J30">
    <cfRule type="cellIs" dxfId="10" priority="40" stopIfTrue="1" operator="lessThan">
      <formula>0</formula>
    </cfRule>
  </conditionalFormatting>
  <conditionalFormatting sqref="K29 L30">
    <cfRule type="cellIs" dxfId="9" priority="39" stopIfTrue="1" operator="lessThan">
      <formula>0</formula>
    </cfRule>
  </conditionalFormatting>
  <conditionalFormatting sqref="K32 M32 O32 L33 N33 P33 K34 M34 O34 K36 M36 O36 L37 N37 P37 K38 M38 O38 K40 M40 O40 L41 N41 P41 L44 N44 P44 K45 M45 O45 K49 M49 O49">
    <cfRule type="cellIs" dxfId="8" priority="49" stopIfTrue="1" operator="lessThan">
      <formula>0</formula>
    </cfRule>
  </conditionalFormatting>
  <conditionalFormatting sqref="M29 N30">
    <cfRule type="cellIs" dxfId="7" priority="38" stopIfTrue="1" operator="lessThan">
      <formula>0</formula>
    </cfRule>
  </conditionalFormatting>
  <conditionalFormatting sqref="O29 P30">
    <cfRule type="cellIs" dxfId="6" priority="37"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customProperties>
    <customPr name="_pios_id" r:id="rId2"/>
  </customProperties>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topLeftCell="A20" zoomScale="80" zoomScaleNormal="80" workbookViewId="0">
      <selection activeCell="D22" sqref="D22"/>
    </sheetView>
  </sheetViews>
  <sheetFormatPr defaultRowHeight="15" x14ac:dyDescent="0.2"/>
  <cols>
    <col min="1" max="1" width="1.85546875" customWidth="1"/>
    <col min="2" max="2" width="69.85546875" style="11" customWidth="1"/>
    <col min="3" max="3" width="18.5703125" customWidth="1"/>
    <col min="4" max="4" width="59.28515625" bestFit="1" customWidth="1"/>
  </cols>
  <sheetData>
    <row r="1" spans="2:4" ht="15.75" x14ac:dyDescent="0.25">
      <c r="B1" s="13" t="s">
        <v>0</v>
      </c>
    </row>
    <row r="2" spans="2:4" ht="15.75" x14ac:dyDescent="0.25">
      <c r="B2" s="13" t="s">
        <v>109</v>
      </c>
    </row>
    <row r="3" spans="2:4" ht="15.75" x14ac:dyDescent="0.25">
      <c r="B3" s="13" t="s">
        <v>110</v>
      </c>
    </row>
    <row r="5" spans="2:4" ht="15.75" x14ac:dyDescent="0.25">
      <c r="B5" s="25" t="s">
        <v>25</v>
      </c>
    </row>
    <row r="6" spans="2:4" ht="18.75" customHeight="1" x14ac:dyDescent="0.2">
      <c r="B6" s="151">
        <f>'Cover Page'!C7</f>
        <v>60054</v>
      </c>
      <c r="D6" s="288" t="s">
        <v>111</v>
      </c>
    </row>
    <row r="7" spans="2:4" ht="15.75" customHeight="1" x14ac:dyDescent="0.25">
      <c r="B7" s="25" t="s">
        <v>9</v>
      </c>
    </row>
    <row r="8" spans="2:4" ht="15" customHeight="1" x14ac:dyDescent="0.2">
      <c r="B8" s="152" t="str">
        <f>'Cover Page'!C8</f>
        <v>Aetna Life Insurance Company</v>
      </c>
    </row>
    <row r="9" spans="2:4" ht="15.75" customHeight="1" x14ac:dyDescent="0.25">
      <c r="B9" s="32" t="s">
        <v>27</v>
      </c>
    </row>
    <row r="10" spans="2:4" ht="15" customHeight="1" x14ac:dyDescent="0.2">
      <c r="B10" s="152">
        <f>'Cover Page'!C9</f>
        <v>0</v>
      </c>
    </row>
    <row r="11" spans="2:4" ht="15.75" x14ac:dyDescent="0.25">
      <c r="B11" s="32" t="s">
        <v>4</v>
      </c>
    </row>
    <row r="12" spans="2:4" x14ac:dyDescent="0.2">
      <c r="B12" s="152" t="str">
        <f>'Cover Page'!C6</f>
        <v>2024</v>
      </c>
    </row>
    <row r="14" spans="2:4" ht="15.75" thickBot="1" x14ac:dyDescent="0.25"/>
    <row r="15" spans="2:4" s="11" customFormat="1" ht="16.5" thickBot="1" x14ac:dyDescent="0.3">
      <c r="B15" s="153" t="s">
        <v>112</v>
      </c>
      <c r="C15" s="160" t="s">
        <v>113</v>
      </c>
      <c r="D15" s="327" t="s">
        <v>114</v>
      </c>
    </row>
    <row r="16" spans="2:4" s="162" customFormat="1" ht="16.5" thickBot="1" x14ac:dyDescent="0.3">
      <c r="B16" s="154">
        <v>1</v>
      </c>
      <c r="C16" s="161">
        <v>2</v>
      </c>
      <c r="D16" s="326">
        <v>3</v>
      </c>
    </row>
    <row r="17" spans="2:4" s="11" customFormat="1" ht="15.75" x14ac:dyDescent="0.25">
      <c r="B17" s="155" t="s">
        <v>115</v>
      </c>
      <c r="C17" s="163"/>
      <c r="D17" s="286"/>
    </row>
    <row r="18" spans="2:4" s="11" customFormat="1" ht="90" x14ac:dyDescent="0.2">
      <c r="B18" s="156" t="s">
        <v>116</v>
      </c>
      <c r="C18" s="164"/>
      <c r="D18" s="287" t="s">
        <v>117</v>
      </c>
    </row>
    <row r="19" spans="2:4" s="11" customFormat="1" ht="35.25" customHeight="1" x14ac:dyDescent="0.2">
      <c r="B19" s="156"/>
      <c r="C19" s="164"/>
      <c r="D19" s="287"/>
    </row>
    <row r="20" spans="2:4" s="11" customFormat="1" ht="35.25" customHeight="1" x14ac:dyDescent="0.2">
      <c r="B20" s="156"/>
      <c r="C20" s="164"/>
      <c r="D20" s="287"/>
    </row>
    <row r="21" spans="2:4" s="11" customFormat="1" ht="35.25" customHeight="1" x14ac:dyDescent="0.2">
      <c r="B21" s="156"/>
      <c r="C21" s="164"/>
      <c r="D21" s="287"/>
    </row>
    <row r="22" spans="2:4" s="11" customFormat="1" ht="35.25" customHeight="1" x14ac:dyDescent="0.2">
      <c r="B22" s="156"/>
      <c r="C22" s="164"/>
      <c r="D22" s="287"/>
    </row>
    <row r="23" spans="2:4" s="11" customFormat="1" ht="35.25" customHeight="1" thickBot="1" x14ac:dyDescent="0.25">
      <c r="B23" s="156"/>
      <c r="C23" s="164"/>
      <c r="D23" s="287"/>
    </row>
    <row r="24" spans="2:4" s="11" customFormat="1" ht="15.75" x14ac:dyDescent="0.25">
      <c r="B24" s="155" t="s">
        <v>118</v>
      </c>
      <c r="C24" s="163"/>
      <c r="D24" s="286"/>
    </row>
    <row r="25" spans="2:4" s="11" customFormat="1" x14ac:dyDescent="0.2">
      <c r="B25" s="157" t="s">
        <v>119</v>
      </c>
      <c r="C25" s="165"/>
      <c r="D25" s="285"/>
    </row>
    <row r="26" spans="2:4" s="11" customFormat="1" ht="135" x14ac:dyDescent="0.2">
      <c r="B26" s="364" t="s">
        <v>120</v>
      </c>
      <c r="C26" s="164"/>
      <c r="D26" s="366" t="s">
        <v>121</v>
      </c>
    </row>
    <row r="27" spans="2:4" s="11" customFormat="1" ht="90" x14ac:dyDescent="0.2">
      <c r="B27" s="156"/>
      <c r="C27" s="164"/>
      <c r="D27" s="365" t="s">
        <v>122</v>
      </c>
    </row>
    <row r="28" spans="2:4" s="11" customFormat="1" ht="35.25" customHeight="1" x14ac:dyDescent="0.2">
      <c r="B28" s="156"/>
      <c r="C28" s="164"/>
      <c r="D28" s="287"/>
    </row>
    <row r="29" spans="2:4" s="11" customFormat="1" ht="35.25" customHeight="1" x14ac:dyDescent="0.2">
      <c r="B29" s="156"/>
      <c r="C29" s="166"/>
      <c r="D29" s="287"/>
    </row>
    <row r="30" spans="2:4" s="11" customFormat="1" ht="35.25" customHeight="1" x14ac:dyDescent="0.2">
      <c r="B30" s="156"/>
      <c r="C30" s="166"/>
      <c r="D30" s="287"/>
    </row>
    <row r="31" spans="2:4" s="11" customFormat="1" ht="35.25" customHeight="1" x14ac:dyDescent="0.2">
      <c r="B31" s="156"/>
      <c r="C31" s="167"/>
      <c r="D31" s="287"/>
    </row>
    <row r="32" spans="2:4" s="11" customFormat="1" x14ac:dyDescent="0.2">
      <c r="B32" s="158" t="s">
        <v>123</v>
      </c>
      <c r="C32" s="168"/>
      <c r="D32" s="285"/>
    </row>
    <row r="33" spans="2:4" s="11" customFormat="1" ht="90" x14ac:dyDescent="0.2">
      <c r="B33" s="362" t="s">
        <v>124</v>
      </c>
      <c r="C33" s="164"/>
      <c r="D33" s="363" t="s">
        <v>125</v>
      </c>
    </row>
    <row r="34" spans="2:4" s="11" customFormat="1" ht="90" x14ac:dyDescent="0.2">
      <c r="B34" s="156"/>
      <c r="C34" s="164"/>
      <c r="D34" s="363" t="s">
        <v>126</v>
      </c>
    </row>
    <row r="35" spans="2:4" s="11" customFormat="1" ht="35.25" customHeight="1" x14ac:dyDescent="0.2">
      <c r="B35" s="156"/>
      <c r="C35" s="164"/>
      <c r="D35" s="287"/>
    </row>
    <row r="36" spans="2:4" s="11" customFormat="1" ht="35.25" customHeight="1" x14ac:dyDescent="0.2">
      <c r="B36" s="156"/>
      <c r="C36" s="166"/>
      <c r="D36" s="287"/>
    </row>
    <row r="37" spans="2:4" s="11" customFormat="1" ht="35.25" customHeight="1" x14ac:dyDescent="0.2">
      <c r="B37" s="156"/>
      <c r="C37" s="166"/>
      <c r="D37" s="287"/>
    </row>
    <row r="38" spans="2:4" s="11" customFormat="1" ht="35.25" customHeight="1" x14ac:dyDescent="0.2">
      <c r="B38" s="156"/>
      <c r="C38" s="167"/>
      <c r="D38" s="287"/>
    </row>
    <row r="39" spans="2:4" s="11" customFormat="1" x14ac:dyDescent="0.2">
      <c r="B39" s="158" t="s">
        <v>127</v>
      </c>
      <c r="C39" s="168"/>
      <c r="D39" s="285"/>
    </row>
    <row r="40" spans="2:4" s="11" customFormat="1" ht="35.25" customHeight="1" x14ac:dyDescent="0.2">
      <c r="B40" s="156"/>
      <c r="C40" s="164"/>
      <c r="D40" s="287"/>
    </row>
    <row r="41" spans="2:4" s="11" customFormat="1" ht="35.25" customHeight="1" x14ac:dyDescent="0.2">
      <c r="B41" s="156"/>
      <c r="C41" s="164"/>
      <c r="D41" s="287"/>
    </row>
    <row r="42" spans="2:4" s="11" customFormat="1" ht="35.25" customHeight="1" x14ac:dyDescent="0.2">
      <c r="B42" s="156"/>
      <c r="C42" s="164"/>
      <c r="D42" s="287"/>
    </row>
    <row r="43" spans="2:4" s="11" customFormat="1" ht="35.25" customHeight="1" x14ac:dyDescent="0.2">
      <c r="B43" s="156"/>
      <c r="C43" s="166"/>
      <c r="D43" s="287"/>
    </row>
    <row r="44" spans="2:4" s="11" customFormat="1" ht="35.25" customHeight="1" x14ac:dyDescent="0.2">
      <c r="B44" s="156"/>
      <c r="C44" s="166"/>
      <c r="D44" s="287"/>
    </row>
    <row r="45" spans="2:4" s="11" customFormat="1" ht="35.25" customHeight="1" x14ac:dyDescent="0.2">
      <c r="B45" s="156"/>
      <c r="C45" s="167"/>
      <c r="D45" s="287"/>
    </row>
    <row r="46" spans="2:4" s="11" customFormat="1" x14ac:dyDescent="0.2">
      <c r="B46" s="158" t="s">
        <v>128</v>
      </c>
      <c r="C46" s="168"/>
      <c r="D46" s="285"/>
    </row>
    <row r="47" spans="2:4" s="11" customFormat="1" ht="60" x14ac:dyDescent="0.2">
      <c r="B47" s="362" t="s">
        <v>129</v>
      </c>
      <c r="C47" s="164"/>
      <c r="D47" s="363" t="s">
        <v>130</v>
      </c>
    </row>
    <row r="48" spans="2:4" s="11" customFormat="1" ht="35.25" customHeight="1" x14ac:dyDescent="0.2">
      <c r="B48" s="156"/>
      <c r="C48" s="164"/>
      <c r="D48" s="287"/>
    </row>
    <row r="49" spans="2:4" s="11" customFormat="1" ht="35.25" customHeight="1" x14ac:dyDescent="0.2">
      <c r="B49" s="156"/>
      <c r="C49" s="164"/>
      <c r="D49" s="287"/>
    </row>
    <row r="50" spans="2:4" s="11" customFormat="1" ht="35.25" customHeight="1" x14ac:dyDescent="0.2">
      <c r="B50" s="156"/>
      <c r="C50" s="166"/>
      <c r="D50" s="287"/>
    </row>
    <row r="51" spans="2:4" s="11" customFormat="1" ht="35.25" customHeight="1" x14ac:dyDescent="0.2">
      <c r="B51" s="156"/>
      <c r="C51" s="166"/>
      <c r="D51" s="287"/>
    </row>
    <row r="52" spans="2:4" s="11" customFormat="1" ht="35.25" customHeight="1" thickBot="1" x14ac:dyDescent="0.25">
      <c r="B52" s="156"/>
      <c r="C52" s="167"/>
      <c r="D52" s="287"/>
    </row>
    <row r="53" spans="2:4" s="11" customFormat="1" ht="15.75" x14ac:dyDescent="0.25">
      <c r="B53" s="155" t="s">
        <v>131</v>
      </c>
      <c r="C53" s="163"/>
      <c r="D53" s="286"/>
    </row>
    <row r="54" spans="2:4" s="11" customFormat="1" x14ac:dyDescent="0.2">
      <c r="B54" s="159" t="s">
        <v>132</v>
      </c>
      <c r="C54" s="165"/>
      <c r="D54" s="285"/>
    </row>
    <row r="55" spans="2:4" s="11" customFormat="1" ht="90" x14ac:dyDescent="0.2">
      <c r="B55" s="362" t="s">
        <v>133</v>
      </c>
      <c r="C55" s="169"/>
      <c r="D55" s="363" t="s">
        <v>134</v>
      </c>
    </row>
    <row r="56" spans="2:4" s="11" customFormat="1" ht="35.25" customHeight="1" x14ac:dyDescent="0.2">
      <c r="B56" s="156"/>
      <c r="C56" s="166"/>
      <c r="D56" s="287"/>
    </row>
    <row r="57" spans="2:4" s="11" customFormat="1" ht="35.25" customHeight="1" x14ac:dyDescent="0.2">
      <c r="B57" s="156"/>
      <c r="C57" s="166"/>
      <c r="D57" s="287"/>
    </row>
    <row r="58" spans="2:4" s="11" customFormat="1" ht="35.25" customHeight="1" x14ac:dyDescent="0.2">
      <c r="B58" s="156"/>
      <c r="C58" s="166"/>
      <c r="D58" s="287"/>
    </row>
    <row r="59" spans="2:4" s="11" customFormat="1" ht="35.25" customHeight="1" x14ac:dyDescent="0.2">
      <c r="B59" s="156"/>
      <c r="C59" s="166"/>
      <c r="D59" s="287"/>
    </row>
    <row r="60" spans="2:4" s="11" customFormat="1" ht="35.25" customHeight="1" x14ac:dyDescent="0.2">
      <c r="B60" s="156"/>
      <c r="C60" s="170"/>
      <c r="D60" s="287"/>
    </row>
    <row r="61" spans="2:4" s="11" customFormat="1" x14ac:dyDescent="0.2">
      <c r="B61" s="159" t="s">
        <v>135</v>
      </c>
      <c r="C61" s="165"/>
      <c r="D61" s="285"/>
    </row>
    <row r="62" spans="2:4" s="11" customFormat="1" ht="135" x14ac:dyDescent="0.2">
      <c r="B62" s="362" t="s">
        <v>136</v>
      </c>
      <c r="C62" s="169"/>
      <c r="D62" s="287" t="s">
        <v>137</v>
      </c>
    </row>
    <row r="63" spans="2:4" s="11" customFormat="1" ht="35.25" customHeight="1" x14ac:dyDescent="0.2">
      <c r="B63" s="156"/>
      <c r="C63" s="164"/>
      <c r="D63" s="287"/>
    </row>
    <row r="64" spans="2:4" s="11" customFormat="1" ht="35.25" customHeight="1" x14ac:dyDescent="0.2">
      <c r="B64" s="156"/>
      <c r="C64" s="166"/>
      <c r="D64" s="287"/>
    </row>
    <row r="65" spans="2:4" s="11" customFormat="1" ht="35.25" customHeight="1" x14ac:dyDescent="0.2">
      <c r="B65" s="156"/>
      <c r="C65" s="166"/>
      <c r="D65" s="287"/>
    </row>
    <row r="66" spans="2:4" s="11" customFormat="1" ht="35.25" customHeight="1" x14ac:dyDescent="0.2">
      <c r="B66" s="156"/>
      <c r="C66" s="166"/>
      <c r="D66" s="287"/>
    </row>
    <row r="67" spans="2:4" s="11" customFormat="1" ht="35.25" customHeight="1" x14ac:dyDescent="0.2">
      <c r="B67" s="156"/>
      <c r="C67" s="170"/>
      <c r="D67" s="287"/>
    </row>
    <row r="68" spans="2:4" s="11" customFormat="1" x14ac:dyDescent="0.2">
      <c r="B68" s="159" t="s">
        <v>138</v>
      </c>
      <c r="C68" s="165"/>
      <c r="D68" s="285"/>
    </row>
    <row r="69" spans="2:4" s="11" customFormat="1" ht="35.25" customHeight="1" x14ac:dyDescent="0.2">
      <c r="B69" s="156"/>
      <c r="C69" s="169"/>
      <c r="D69" s="287"/>
    </row>
    <row r="70" spans="2:4" s="11" customFormat="1" ht="35.25" customHeight="1" x14ac:dyDescent="0.2">
      <c r="B70" s="156"/>
      <c r="C70" s="164"/>
      <c r="D70" s="287"/>
    </row>
    <row r="71" spans="2:4" s="11" customFormat="1" ht="35.25" customHeight="1" x14ac:dyDescent="0.2">
      <c r="B71" s="156"/>
      <c r="C71" s="166"/>
      <c r="D71" s="287"/>
    </row>
    <row r="72" spans="2:4" s="11" customFormat="1" ht="35.25" customHeight="1" x14ac:dyDescent="0.2">
      <c r="B72" s="156"/>
      <c r="C72" s="166"/>
      <c r="D72" s="287"/>
    </row>
    <row r="73" spans="2:4" s="11" customFormat="1" ht="35.25" customHeight="1" x14ac:dyDescent="0.2">
      <c r="B73" s="156"/>
      <c r="C73" s="166"/>
      <c r="D73" s="287"/>
    </row>
    <row r="74" spans="2:4" s="11" customFormat="1" ht="35.25" customHeight="1" x14ac:dyDescent="0.2">
      <c r="B74" s="156"/>
      <c r="C74" s="170"/>
      <c r="D74" s="287"/>
    </row>
    <row r="75" spans="2:4" s="11" customFormat="1" x14ac:dyDescent="0.2">
      <c r="B75" s="159" t="s">
        <v>139</v>
      </c>
      <c r="C75" s="165"/>
      <c r="D75" s="285"/>
    </row>
    <row r="76" spans="2:4" s="11" customFormat="1" ht="90" x14ac:dyDescent="0.2">
      <c r="B76" s="156"/>
      <c r="C76" s="169"/>
      <c r="D76" s="287" t="s">
        <v>140</v>
      </c>
    </row>
    <row r="77" spans="2:4" s="11" customFormat="1" ht="35.25" customHeight="1" x14ac:dyDescent="0.2">
      <c r="B77" s="156"/>
      <c r="C77" s="164"/>
      <c r="D77" s="287"/>
    </row>
    <row r="78" spans="2:4" s="11" customFormat="1" ht="35.25" customHeight="1" x14ac:dyDescent="0.2">
      <c r="B78" s="156"/>
      <c r="C78" s="166"/>
      <c r="D78" s="287"/>
    </row>
    <row r="79" spans="2:4" s="11" customFormat="1" ht="35.25" customHeight="1" x14ac:dyDescent="0.2">
      <c r="B79" s="156"/>
      <c r="C79" s="166"/>
      <c r="D79" s="287"/>
    </row>
    <row r="80" spans="2:4" s="11" customFormat="1" ht="35.25" customHeight="1" x14ac:dyDescent="0.2">
      <c r="B80" s="156"/>
      <c r="C80" s="166"/>
      <c r="D80" s="287"/>
    </row>
    <row r="81" spans="2:4" s="11" customFormat="1" ht="35.25" customHeight="1" thickBot="1" x14ac:dyDescent="0.25">
      <c r="B81" s="328"/>
      <c r="C81" s="171"/>
      <c r="D81" s="329"/>
    </row>
    <row r="82" spans="2:4" s="11" customFormat="1" x14ac:dyDescent="0.2"/>
    <row r="83" spans="2:4" s="11" customFormat="1" ht="15.75" x14ac:dyDescent="0.25">
      <c r="B83" s="114" t="s">
        <v>68</v>
      </c>
      <c r="C83" s="114"/>
    </row>
    <row r="84" spans="2:4" s="11" customFormat="1" ht="15.75" x14ac:dyDescent="0.2">
      <c r="B84" s="251" t="s">
        <v>17</v>
      </c>
      <c r="C84" s="251"/>
    </row>
    <row r="85" spans="2:4" s="11" customFormat="1" ht="15.75" x14ac:dyDescent="0.25">
      <c r="B85" s="114" t="s">
        <v>69</v>
      </c>
      <c r="C85" s="28"/>
    </row>
    <row r="86" spans="2:4" s="11" customFormat="1" ht="15.75" x14ac:dyDescent="0.25">
      <c r="B86" s="114" t="s">
        <v>70</v>
      </c>
      <c r="C86" s="28"/>
    </row>
    <row r="87" spans="2:4" s="11" customFormat="1" ht="15.75" x14ac:dyDescent="0.2">
      <c r="B87" s="251" t="s">
        <v>71</v>
      </c>
      <c r="C87" s="251"/>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B1:AB42"/>
  <sheetViews>
    <sheetView topLeftCell="A7" zoomScale="80" zoomScaleNormal="80" workbookViewId="0">
      <selection activeCell="U39" sqref="U39"/>
    </sheetView>
  </sheetViews>
  <sheetFormatPr defaultColWidth="9.28515625" defaultRowHeight="15" x14ac:dyDescent="0.2"/>
  <cols>
    <col min="1" max="1" width="1.7109375" style="5" customWidth="1"/>
    <col min="2" max="2" width="6" style="24" customWidth="1"/>
    <col min="3" max="3" width="5.28515625" style="24" customWidth="1"/>
    <col min="4" max="4" width="74.5703125" style="24" bestFit="1" customWidth="1"/>
    <col min="5" max="5" width="15.5703125" style="5" bestFit="1" customWidth="1"/>
    <col min="6" max="6" width="15.140625" style="5" bestFit="1" customWidth="1"/>
    <col min="7" max="8" width="16.28515625" style="5" bestFit="1" customWidth="1"/>
    <col min="9" max="9" width="15.5703125" style="5" bestFit="1" customWidth="1"/>
    <col min="10" max="10" width="15.7109375" style="5" customWidth="1"/>
    <col min="11" max="12" width="16.28515625" style="5" bestFit="1" customWidth="1"/>
    <col min="13" max="13" width="16.85546875" style="5" bestFit="1" customWidth="1"/>
    <col min="14" max="14" width="16.85546875" style="6" customWidth="1"/>
    <col min="15" max="16" width="16.85546875" style="5" bestFit="1" customWidth="1"/>
    <col min="17" max="18" width="15.5703125" style="5" bestFit="1" customWidth="1"/>
    <col min="19" max="19" width="16.28515625" style="5" bestFit="1" customWidth="1"/>
    <col min="20" max="21" width="16.85546875" style="5" bestFit="1" customWidth="1"/>
    <col min="22" max="22" width="17.28515625" style="5" customWidth="1"/>
    <col min="23" max="24" width="16.85546875" style="5" bestFit="1" customWidth="1"/>
    <col min="25" max="25" width="18.85546875" style="5" bestFit="1" customWidth="1"/>
    <col min="26" max="26" width="18.85546875" style="6" bestFit="1" customWidth="1"/>
    <col min="27" max="28" width="18.85546875" style="5" bestFit="1" customWidth="1"/>
    <col min="29" max="16384" width="9.28515625" style="5"/>
  </cols>
  <sheetData>
    <row r="1" spans="2:28" ht="15.75" x14ac:dyDescent="0.25">
      <c r="B1" s="13" t="s">
        <v>0</v>
      </c>
      <c r="C1" s="28"/>
      <c r="D1" s="28"/>
      <c r="E1" s="2"/>
      <c r="F1" s="1"/>
      <c r="G1" s="1"/>
      <c r="H1" s="6"/>
      <c r="I1" s="6"/>
      <c r="J1" s="3"/>
      <c r="K1" s="4"/>
      <c r="L1" s="4"/>
      <c r="M1" s="4"/>
      <c r="N1" s="5"/>
      <c r="Q1" s="9"/>
      <c r="R1" s="6"/>
      <c r="S1" s="6"/>
      <c r="T1" s="6"/>
      <c r="U1" s="6"/>
      <c r="V1" s="3"/>
      <c r="W1" s="4"/>
      <c r="X1" s="4"/>
      <c r="Y1" s="4"/>
      <c r="Z1" s="5"/>
    </row>
    <row r="2" spans="2:28" ht="15.75" x14ac:dyDescent="0.25">
      <c r="B2" s="13" t="s">
        <v>109</v>
      </c>
      <c r="C2" s="28"/>
      <c r="D2" s="28"/>
      <c r="E2" s="2"/>
      <c r="F2" s="1" t="s">
        <v>141</v>
      </c>
      <c r="G2" s="1"/>
      <c r="H2" s="7"/>
      <c r="I2" s="6" t="s">
        <v>141</v>
      </c>
      <c r="J2" s="6"/>
      <c r="K2" s="6" t="s">
        <v>141</v>
      </c>
      <c r="L2" s="6"/>
      <c r="M2" s="6"/>
      <c r="Q2" s="9"/>
      <c r="R2" s="6" t="s">
        <v>141</v>
      </c>
      <c r="S2" s="6"/>
      <c r="T2" s="7"/>
      <c r="U2" s="6" t="s">
        <v>141</v>
      </c>
      <c r="V2" s="6"/>
      <c r="W2" s="6" t="s">
        <v>141</v>
      </c>
      <c r="X2" s="6"/>
      <c r="Y2" s="6"/>
    </row>
    <row r="3" spans="2:28" ht="15.75" x14ac:dyDescent="0.25">
      <c r="B3" s="13" t="s">
        <v>142</v>
      </c>
      <c r="C3" s="28"/>
      <c r="D3" s="28"/>
      <c r="E3" s="2"/>
      <c r="F3" s="1"/>
      <c r="G3" s="1"/>
      <c r="H3" s="6"/>
      <c r="I3" s="6"/>
      <c r="J3" s="6"/>
      <c r="K3" s="4"/>
      <c r="L3" s="4"/>
      <c r="M3" s="4"/>
      <c r="P3" s="6"/>
      <c r="Q3" s="9"/>
      <c r="R3" s="6"/>
      <c r="S3" s="6"/>
      <c r="T3" s="6"/>
      <c r="U3" s="6"/>
      <c r="V3" s="6"/>
      <c r="W3" s="4"/>
      <c r="X3" s="4"/>
      <c r="Y3" s="4"/>
      <c r="AB3" s="6"/>
    </row>
    <row r="4" spans="2:28" ht="15.75" x14ac:dyDescent="0.25">
      <c r="B4" s="13"/>
      <c r="C4" s="28"/>
      <c r="D4" s="28"/>
      <c r="E4" s="2"/>
      <c r="F4" s="1"/>
      <c r="G4" s="1"/>
      <c r="H4" s="6"/>
      <c r="I4" s="6"/>
      <c r="J4" s="6"/>
      <c r="K4" s="4"/>
      <c r="L4" s="4"/>
      <c r="M4" s="4"/>
      <c r="P4" s="6"/>
      <c r="Q4" s="9"/>
      <c r="R4" s="6"/>
      <c r="S4" s="6"/>
      <c r="T4" s="6"/>
      <c r="U4" s="6"/>
      <c r="V4" s="6"/>
      <c r="W4" s="4"/>
      <c r="X4" s="4"/>
      <c r="Y4" s="4"/>
      <c r="AB4" s="6"/>
    </row>
    <row r="5" spans="2:28" ht="15.75" x14ac:dyDescent="0.25">
      <c r="B5" s="25" t="s">
        <v>25</v>
      </c>
      <c r="C5" s="28"/>
      <c r="D5" s="26"/>
      <c r="E5" s="2"/>
      <c r="F5" s="1"/>
      <c r="G5" s="1"/>
      <c r="H5" s="6"/>
      <c r="I5" s="6"/>
      <c r="J5" s="6"/>
      <c r="K5" s="4"/>
      <c r="L5" s="4"/>
      <c r="M5" s="4"/>
      <c r="P5" s="6"/>
      <c r="Q5" s="9"/>
      <c r="R5" s="6"/>
      <c r="S5" s="6"/>
      <c r="T5" s="6"/>
      <c r="U5" s="6"/>
      <c r="V5" s="6"/>
      <c r="W5" s="4"/>
      <c r="X5" s="4"/>
      <c r="Y5" s="4"/>
      <c r="AB5" s="6"/>
    </row>
    <row r="6" spans="2:28" ht="15" customHeight="1" x14ac:dyDescent="0.2">
      <c r="B6" s="339"/>
      <c r="C6" s="317"/>
      <c r="D6" s="151">
        <f>'Cover Page'!C7</f>
        <v>60054</v>
      </c>
      <c r="E6" s="2"/>
      <c r="F6" s="288" t="s">
        <v>143</v>
      </c>
      <c r="G6" s="288"/>
      <c r="H6" s="6"/>
      <c r="I6" s="6"/>
      <c r="J6" s="6"/>
      <c r="K6" s="4"/>
      <c r="L6" s="4"/>
      <c r="M6" s="4"/>
      <c r="P6" s="6"/>
      <c r="Q6" s="9"/>
      <c r="R6" s="6"/>
      <c r="S6" s="6"/>
      <c r="T6" s="6"/>
      <c r="U6" s="6"/>
      <c r="V6" s="6"/>
      <c r="W6" s="4"/>
      <c r="X6" s="4"/>
      <c r="Y6" s="4"/>
      <c r="AB6" s="6"/>
    </row>
    <row r="7" spans="2:28" ht="15.75" customHeight="1" x14ac:dyDescent="0.25">
      <c r="B7" s="25" t="s">
        <v>9</v>
      </c>
      <c r="C7" s="28"/>
      <c r="D7" s="26"/>
      <c r="E7" s="2"/>
      <c r="F7" s="288"/>
      <c r="G7" s="288"/>
      <c r="H7" s="6"/>
      <c r="I7" s="6"/>
      <c r="J7" s="6"/>
      <c r="K7" s="4"/>
      <c r="L7" s="4"/>
      <c r="M7" s="4"/>
      <c r="P7" s="6"/>
      <c r="Q7" s="9"/>
      <c r="R7" s="6"/>
      <c r="S7" s="6"/>
      <c r="T7" s="6"/>
      <c r="U7" s="1"/>
      <c r="V7" s="6"/>
      <c r="W7" s="4"/>
      <c r="X7" s="4"/>
      <c r="Y7" s="4"/>
      <c r="AB7" s="6"/>
    </row>
    <row r="8" spans="2:28" ht="15" customHeight="1" x14ac:dyDescent="0.2">
      <c r="B8" s="339"/>
      <c r="C8" s="317"/>
      <c r="D8" s="318" t="str">
        <f>'Cover Page'!C8</f>
        <v>Aetna Life Insurance Company</v>
      </c>
      <c r="E8" s="2"/>
      <c r="F8" s="288"/>
      <c r="G8" s="288"/>
      <c r="H8" s="6"/>
      <c r="I8" s="6"/>
      <c r="J8" s="6"/>
      <c r="K8" s="4"/>
      <c r="L8" s="4"/>
      <c r="M8" s="4"/>
      <c r="P8" s="6"/>
      <c r="Q8" s="9"/>
      <c r="R8" s="6"/>
      <c r="S8" s="6"/>
      <c r="T8" s="6"/>
      <c r="U8" s="6"/>
      <c r="V8" s="6"/>
      <c r="W8" s="4"/>
      <c r="X8" s="4"/>
      <c r="Y8" s="4"/>
      <c r="AB8" s="6"/>
    </row>
    <row r="9" spans="2:28" ht="15.75" customHeight="1" x14ac:dyDescent="0.25">
      <c r="B9" s="32" t="s">
        <v>27</v>
      </c>
      <c r="C9" s="28"/>
      <c r="D9" s="26"/>
      <c r="E9" s="2"/>
      <c r="F9" s="288"/>
      <c r="G9" s="288"/>
      <c r="H9" s="6"/>
      <c r="I9" s="6"/>
      <c r="J9" s="6"/>
      <c r="K9" s="4"/>
      <c r="L9" s="4"/>
      <c r="M9" s="4"/>
      <c r="P9" s="6"/>
      <c r="Q9" s="9"/>
      <c r="R9" s="6"/>
      <c r="S9" s="6"/>
      <c r="T9" s="6"/>
      <c r="U9" s="6"/>
      <c r="V9" s="6"/>
      <c r="W9" s="4"/>
      <c r="X9" s="4"/>
      <c r="Y9" s="4"/>
      <c r="AB9" s="6"/>
    </row>
    <row r="10" spans="2:28" ht="15" customHeight="1" x14ac:dyDescent="0.2">
      <c r="B10" s="339"/>
      <c r="C10" s="317"/>
      <c r="D10" s="318">
        <f>'Cover Page'!C9</f>
        <v>0</v>
      </c>
      <c r="E10" s="2"/>
      <c r="F10" s="288"/>
      <c r="G10" s="288"/>
      <c r="H10" s="6"/>
      <c r="I10" s="6"/>
      <c r="J10" s="6"/>
      <c r="K10" s="4"/>
      <c r="L10" s="4"/>
      <c r="M10" s="4"/>
      <c r="P10" s="6"/>
      <c r="Q10" s="9"/>
      <c r="R10" s="6"/>
      <c r="S10" s="6"/>
      <c r="T10" s="6"/>
      <c r="U10" s="6"/>
      <c r="V10" s="6"/>
      <c r="W10" s="4"/>
      <c r="X10" s="4"/>
      <c r="Y10" s="4"/>
      <c r="AB10" s="6"/>
    </row>
    <row r="11" spans="2:28" ht="15.75" x14ac:dyDescent="0.25">
      <c r="B11" s="32" t="s">
        <v>4</v>
      </c>
      <c r="C11" s="28"/>
      <c r="D11" s="26"/>
      <c r="E11" s="2"/>
      <c r="F11" s="1"/>
      <c r="G11" s="1"/>
      <c r="H11" s="6"/>
      <c r="I11" s="6"/>
      <c r="J11" s="6"/>
      <c r="K11" s="4"/>
      <c r="L11" s="4"/>
      <c r="M11" s="4"/>
      <c r="P11" s="6"/>
      <c r="Q11" s="9"/>
      <c r="R11" s="6"/>
      <c r="S11" s="6"/>
      <c r="T11" s="6"/>
      <c r="U11" s="6"/>
      <c r="V11" s="6"/>
      <c r="W11" s="4"/>
      <c r="X11" s="4"/>
      <c r="Y11" s="4"/>
      <c r="AB11" s="6"/>
    </row>
    <row r="12" spans="2:28" x14ac:dyDescent="0.2">
      <c r="B12" s="339"/>
      <c r="C12" s="317"/>
      <c r="D12" s="318" t="str">
        <f>'Cover Page'!C6</f>
        <v>2024</v>
      </c>
      <c r="E12" s="2"/>
      <c r="F12" s="1"/>
      <c r="G12" s="1"/>
      <c r="H12" s="6"/>
      <c r="I12" s="6"/>
      <c r="J12" s="6"/>
      <c r="K12" s="4"/>
      <c r="L12" s="4"/>
      <c r="M12" s="4"/>
      <c r="P12" s="6"/>
      <c r="Q12" s="9"/>
      <c r="R12" s="6"/>
      <c r="S12" s="6"/>
      <c r="T12" s="6"/>
      <c r="U12" s="6"/>
      <c r="V12" s="6"/>
      <c r="W12" s="4"/>
      <c r="X12" s="4"/>
      <c r="Y12" s="4"/>
      <c r="AB12" s="6"/>
    </row>
    <row r="13" spans="2:28" x14ac:dyDescent="0.2">
      <c r="B13" s="172"/>
      <c r="C13" s="28"/>
      <c r="D13" s="28"/>
      <c r="E13" s="4"/>
      <c r="F13" s="4"/>
      <c r="G13" s="4"/>
      <c r="H13" s="4"/>
      <c r="I13" s="4"/>
      <c r="J13" s="4"/>
      <c r="K13" s="4"/>
      <c r="L13" s="4"/>
      <c r="M13" s="4"/>
      <c r="N13" s="5"/>
      <c r="Q13" s="4"/>
      <c r="R13" s="4"/>
      <c r="S13" s="4"/>
      <c r="T13" s="4"/>
      <c r="U13" s="4"/>
      <c r="V13" s="4"/>
      <c r="W13" s="4"/>
      <c r="X13" s="4"/>
      <c r="Y13" s="4"/>
      <c r="Z13" s="5"/>
    </row>
    <row r="14" spans="2:28" s="24" customFormat="1" ht="15.75" thickBot="1" x14ac:dyDescent="0.25">
      <c r="B14" s="26"/>
      <c r="C14" s="26"/>
      <c r="D14" s="26"/>
    </row>
    <row r="15" spans="2:28" s="24" customFormat="1" ht="16.5" thickBot="1" x14ac:dyDescent="0.3">
      <c r="B15" s="26"/>
      <c r="C15" s="26"/>
      <c r="D15" s="26"/>
      <c r="E15" s="295"/>
      <c r="F15" s="296"/>
      <c r="G15" s="296"/>
      <c r="H15" s="296"/>
      <c r="I15" s="296"/>
      <c r="J15" s="248" t="s">
        <v>29</v>
      </c>
      <c r="K15" s="296"/>
      <c r="L15" s="296"/>
      <c r="M15" s="296"/>
      <c r="N15" s="296"/>
      <c r="O15" s="296"/>
      <c r="P15" s="297"/>
      <c r="Q15" s="295"/>
      <c r="R15" s="296"/>
      <c r="S15" s="296"/>
      <c r="T15" s="296"/>
      <c r="U15" s="296"/>
      <c r="V15" s="260" t="s">
        <v>29</v>
      </c>
      <c r="W15" s="296"/>
      <c r="X15" s="296"/>
      <c r="Y15" s="296"/>
      <c r="Z15" s="296"/>
      <c r="AA15" s="296"/>
      <c r="AB15" s="297"/>
    </row>
    <row r="16" spans="2:28" s="24" customFormat="1" ht="15.75" customHeight="1" thickBot="1" x14ac:dyDescent="0.25">
      <c r="B16" s="26"/>
      <c r="C16" s="26"/>
      <c r="D16" s="26"/>
      <c r="E16" s="294"/>
      <c r="F16" s="263"/>
      <c r="G16" s="263"/>
      <c r="H16" s="263"/>
      <c r="I16" s="263"/>
      <c r="J16" s="264" t="s">
        <v>30</v>
      </c>
      <c r="K16" s="263"/>
      <c r="L16" s="263"/>
      <c r="M16" s="263"/>
      <c r="N16" s="263"/>
      <c r="O16" s="263"/>
      <c r="P16" s="265"/>
      <c r="Q16" s="294"/>
      <c r="R16" s="263"/>
      <c r="S16" s="263"/>
      <c r="T16" s="263"/>
      <c r="U16" s="263"/>
      <c r="V16" s="277" t="s">
        <v>31</v>
      </c>
      <c r="W16" s="263"/>
      <c r="X16" s="263"/>
      <c r="Y16" s="263"/>
      <c r="Z16" s="263"/>
      <c r="AA16" s="263"/>
      <c r="AB16" s="265"/>
    </row>
    <row r="17" spans="2:28" s="24" customFormat="1" ht="16.5" customHeight="1" thickBot="1" x14ac:dyDescent="0.3">
      <c r="B17" s="26"/>
      <c r="C17" s="26"/>
      <c r="D17" s="26"/>
      <c r="E17" s="293"/>
      <c r="F17" s="280" t="s">
        <v>32</v>
      </c>
      <c r="G17" s="278"/>
      <c r="H17" s="278"/>
      <c r="I17" s="293"/>
      <c r="J17" s="281" t="s">
        <v>33</v>
      </c>
      <c r="K17" s="278"/>
      <c r="L17" s="278"/>
      <c r="M17" s="298"/>
      <c r="N17" s="320" t="s">
        <v>34</v>
      </c>
      <c r="O17" s="321"/>
      <c r="P17" s="269"/>
      <c r="Q17" s="293"/>
      <c r="R17" s="280" t="s">
        <v>32</v>
      </c>
      <c r="S17" s="278"/>
      <c r="T17" s="278"/>
      <c r="U17" s="293"/>
      <c r="V17" s="280" t="s">
        <v>33</v>
      </c>
      <c r="W17" s="278"/>
      <c r="X17" s="278"/>
      <c r="Y17" s="299"/>
      <c r="Z17" s="302" t="s">
        <v>34</v>
      </c>
      <c r="AA17" s="300"/>
      <c r="AB17" s="301"/>
    </row>
    <row r="18" spans="2:28" s="24" customFormat="1" ht="36" customHeight="1" thickBot="1" x14ac:dyDescent="0.25">
      <c r="B18" s="252"/>
      <c r="C18" s="253"/>
      <c r="D18" s="291" t="s">
        <v>144</v>
      </c>
      <c r="E18" s="195" t="s">
        <v>145</v>
      </c>
      <c r="F18" s="196" t="s">
        <v>146</v>
      </c>
      <c r="G18" s="196" t="s">
        <v>147</v>
      </c>
      <c r="H18" s="197" t="s">
        <v>148</v>
      </c>
      <c r="I18" s="198" t="s">
        <v>145</v>
      </c>
      <c r="J18" s="199" t="s">
        <v>146</v>
      </c>
      <c r="K18" s="199" t="s">
        <v>147</v>
      </c>
      <c r="L18" s="197" t="s">
        <v>149</v>
      </c>
      <c r="M18" s="195" t="s">
        <v>145</v>
      </c>
      <c r="N18" s="196" t="s">
        <v>146</v>
      </c>
      <c r="O18" s="196" t="s">
        <v>147</v>
      </c>
      <c r="P18" s="197" t="s">
        <v>149</v>
      </c>
      <c r="Q18" s="195" t="s">
        <v>145</v>
      </c>
      <c r="R18" s="196" t="s">
        <v>146</v>
      </c>
      <c r="S18" s="196" t="s">
        <v>147</v>
      </c>
      <c r="T18" s="197" t="s">
        <v>148</v>
      </c>
      <c r="U18" s="198" t="s">
        <v>145</v>
      </c>
      <c r="V18" s="199" t="s">
        <v>146</v>
      </c>
      <c r="W18" s="199" t="s">
        <v>147</v>
      </c>
      <c r="X18" s="197" t="s">
        <v>149</v>
      </c>
      <c r="Y18" s="195" t="s">
        <v>145</v>
      </c>
      <c r="Z18" s="196" t="s">
        <v>146</v>
      </c>
      <c r="AA18" s="196" t="s">
        <v>147</v>
      </c>
      <c r="AB18" s="197" t="s">
        <v>149</v>
      </c>
    </row>
    <row r="19" spans="2:28" s="24" customFormat="1" ht="15.75" customHeight="1" thickBot="1" x14ac:dyDescent="0.25">
      <c r="B19" s="289"/>
      <c r="C19" s="290"/>
      <c r="D19" s="292" t="s">
        <v>37</v>
      </c>
      <c r="E19" s="200">
        <v>1</v>
      </c>
      <c r="F19" s="201">
        <v>2</v>
      </c>
      <c r="G19" s="201">
        <v>3</v>
      </c>
      <c r="H19" s="202">
        <v>4</v>
      </c>
      <c r="I19" s="200">
        <v>5</v>
      </c>
      <c r="J19" s="201">
        <v>6</v>
      </c>
      <c r="K19" s="201">
        <v>7</v>
      </c>
      <c r="L19" s="202">
        <v>8</v>
      </c>
      <c r="M19" s="200">
        <v>9</v>
      </c>
      <c r="N19" s="201">
        <v>10</v>
      </c>
      <c r="O19" s="201">
        <v>11</v>
      </c>
      <c r="P19" s="202">
        <v>12</v>
      </c>
      <c r="Q19" s="200">
        <v>13</v>
      </c>
      <c r="R19" s="201">
        <v>14</v>
      </c>
      <c r="S19" s="201">
        <v>15</v>
      </c>
      <c r="T19" s="202">
        <v>16</v>
      </c>
      <c r="U19" s="200">
        <v>17</v>
      </c>
      <c r="V19" s="201">
        <v>18</v>
      </c>
      <c r="W19" s="201">
        <v>19</v>
      </c>
      <c r="X19" s="202">
        <v>20</v>
      </c>
      <c r="Y19" s="200">
        <v>21</v>
      </c>
      <c r="Z19" s="201">
        <v>22</v>
      </c>
      <c r="AA19" s="201">
        <v>23</v>
      </c>
      <c r="AB19" s="202">
        <v>24</v>
      </c>
    </row>
    <row r="20" spans="2:28" s="24" customFormat="1" x14ac:dyDescent="0.2">
      <c r="B20" s="173" t="s">
        <v>3</v>
      </c>
      <c r="C20" s="174" t="s">
        <v>150</v>
      </c>
      <c r="D20" s="175"/>
      <c r="E20" s="203"/>
      <c r="F20" s="204"/>
      <c r="G20" s="204"/>
      <c r="H20" s="205"/>
      <c r="I20" s="203"/>
      <c r="J20" s="204"/>
      <c r="K20" s="204"/>
      <c r="L20" s="205"/>
      <c r="M20" s="203"/>
      <c r="N20" s="204"/>
      <c r="O20" s="204"/>
      <c r="P20" s="205"/>
      <c r="Q20" s="203"/>
      <c r="R20" s="204"/>
      <c r="S20" s="204"/>
      <c r="T20" s="205"/>
      <c r="U20" s="203"/>
      <c r="V20" s="204"/>
      <c r="W20" s="204"/>
      <c r="X20" s="205"/>
      <c r="Y20" s="203"/>
      <c r="Z20" s="204"/>
      <c r="AA20" s="204"/>
      <c r="AB20" s="205"/>
    </row>
    <row r="21" spans="2:28" s="24" customFormat="1" x14ac:dyDescent="0.2">
      <c r="B21" s="176"/>
      <c r="C21" s="54">
        <v>1.1000000000000001</v>
      </c>
      <c r="D21" s="177" t="s">
        <v>151</v>
      </c>
      <c r="E21" s="206"/>
      <c r="F21" s="207"/>
      <c r="G21" s="135"/>
      <c r="H21" s="133"/>
      <c r="I21" s="206"/>
      <c r="J21" s="207"/>
      <c r="K21" s="135"/>
      <c r="L21" s="133"/>
      <c r="M21" s="206"/>
      <c r="N21" s="207"/>
      <c r="O21" s="135"/>
      <c r="P21" s="133"/>
      <c r="Q21" s="206"/>
      <c r="R21" s="207"/>
      <c r="S21" s="135"/>
      <c r="T21" s="133"/>
      <c r="U21" s="206"/>
      <c r="V21" s="207"/>
      <c r="W21" s="135"/>
      <c r="X21" s="133"/>
      <c r="Y21" s="206"/>
      <c r="Z21" s="207"/>
      <c r="AA21" s="135"/>
      <c r="AB21" s="133"/>
    </row>
    <row r="22" spans="2:28" s="24" customFormat="1" ht="30" x14ac:dyDescent="0.2">
      <c r="B22" s="176"/>
      <c r="C22" s="54">
        <v>1.2</v>
      </c>
      <c r="D22" s="178" t="s">
        <v>152</v>
      </c>
      <c r="E22" s="208"/>
      <c r="F22" s="209"/>
      <c r="G22" s="210">
        <f>'Pt 1 Summary of Data'!F24</f>
        <v>0</v>
      </c>
      <c r="H22" s="211">
        <f>SUM(E22:G22)</f>
        <v>0</v>
      </c>
      <c r="I22" s="208"/>
      <c r="J22" s="209"/>
      <c r="K22" s="210">
        <f>'Pt 1 Summary of Data'!H24</f>
        <v>0</v>
      </c>
      <c r="L22" s="211">
        <f>SUM(I22:K22)</f>
        <v>0</v>
      </c>
      <c r="M22" s="208"/>
      <c r="N22" s="209"/>
      <c r="O22" s="210">
        <f>'Pt 1 Summary of Data'!J24</f>
        <v>0</v>
      </c>
      <c r="P22" s="211">
        <f>SUM(M22:O22)</f>
        <v>0</v>
      </c>
      <c r="Q22" s="208">
        <v>896321.96000000206</v>
      </c>
      <c r="R22" s="209">
        <v>1240319.75</v>
      </c>
      <c r="S22" s="210">
        <f>'Pt 1 Summary of Data'!L24</f>
        <v>1759717.0941418125</v>
      </c>
      <c r="T22" s="211">
        <f>SUM(Q22:S22)</f>
        <v>3896358.8041418144</v>
      </c>
      <c r="U22" s="208">
        <v>3145668.8400000106</v>
      </c>
      <c r="V22" s="209">
        <v>3404293.3080101083</v>
      </c>
      <c r="W22" s="210">
        <f>'Pt 1 Summary of Data'!N24</f>
        <v>2878310.4429988414</v>
      </c>
      <c r="X22" s="211">
        <f>SUM(U22:W22)</f>
        <v>9428272.5910089612</v>
      </c>
      <c r="Y22" s="208">
        <v>162661242.97972429</v>
      </c>
      <c r="Z22" s="209">
        <v>172484237.19750252</v>
      </c>
      <c r="AA22" s="210">
        <f>'Pt 1 Summary of Data'!P24</f>
        <v>164868130.11414474</v>
      </c>
      <c r="AB22" s="211">
        <f>SUM(Y22:AA22)</f>
        <v>500013610.29137152</v>
      </c>
    </row>
    <row r="23" spans="2:28" s="24" customFormat="1" x14ac:dyDescent="0.2">
      <c r="B23" s="176"/>
      <c r="C23" s="54">
        <v>1.3</v>
      </c>
      <c r="D23" s="178" t="s">
        <v>153</v>
      </c>
      <c r="E23" s="212">
        <f>SUM(E$22)</f>
        <v>0</v>
      </c>
      <c r="F23" s="212">
        <f>SUM(F$22)</f>
        <v>0</v>
      </c>
      <c r="G23" s="212">
        <f>SUM(G$22:G$22)</f>
        <v>0</v>
      </c>
      <c r="H23" s="211">
        <f>SUM(E23:G23)</f>
        <v>0</v>
      </c>
      <c r="I23" s="212">
        <f>SUM(I$22:I$22)</f>
        <v>0</v>
      </c>
      <c r="J23" s="212">
        <f>SUM(J$22:J$22)</f>
        <v>0</v>
      </c>
      <c r="K23" s="212">
        <f>SUM(K$22:K$22)</f>
        <v>0</v>
      </c>
      <c r="L23" s="211">
        <f>SUM(I23:K23)</f>
        <v>0</v>
      </c>
      <c r="M23" s="212">
        <f>SUM(M$22:M$22)</f>
        <v>0</v>
      </c>
      <c r="N23" s="212">
        <f>SUM(N$22:N$22)</f>
        <v>0</v>
      </c>
      <c r="O23" s="212">
        <f>SUM(O$22:O$22)</f>
        <v>0</v>
      </c>
      <c r="P23" s="211">
        <f>SUM(M23:O23)</f>
        <v>0</v>
      </c>
      <c r="Q23" s="212">
        <f>SUM(Q$22:Q$22)</f>
        <v>896321.96000000206</v>
      </c>
      <c r="R23" s="212">
        <f>SUM(R$22:R$22)</f>
        <v>1240319.75</v>
      </c>
      <c r="S23" s="212">
        <f>SUM(S$22:S$22)</f>
        <v>1759717.0941418125</v>
      </c>
      <c r="T23" s="211">
        <f>SUM(Q23:S23)</f>
        <v>3896358.8041418144</v>
      </c>
      <c r="U23" s="212">
        <f>SUM(U$22:U$22)</f>
        <v>3145668.8400000106</v>
      </c>
      <c r="V23" s="212">
        <f>SUM(V$22:V$22)</f>
        <v>3404293.3080101083</v>
      </c>
      <c r="W23" s="212">
        <f>SUM(W$22:W$22)</f>
        <v>2878310.4429988414</v>
      </c>
      <c r="X23" s="211">
        <f>SUM(U23:W23)</f>
        <v>9428272.5910089612</v>
      </c>
      <c r="Y23" s="360">
        <f>SUM(Y$22:Y$22)</f>
        <v>162661242.97972429</v>
      </c>
      <c r="Z23" s="212">
        <f>SUM(Z$22:Z$22)</f>
        <v>172484237.19750252</v>
      </c>
      <c r="AA23" s="212">
        <f>SUM(AA$22:AA$22)</f>
        <v>164868130.11414474</v>
      </c>
      <c r="AB23" s="211">
        <f>SUM(Y23:AA23)</f>
        <v>500013610.29137152</v>
      </c>
    </row>
    <row r="24" spans="2:28" s="24" customFormat="1" x14ac:dyDescent="0.2">
      <c r="B24" s="179"/>
      <c r="C24" s="81"/>
      <c r="D24" s="180" t="s">
        <v>154</v>
      </c>
      <c r="E24" s="213"/>
      <c r="F24" s="214"/>
      <c r="G24" s="214"/>
      <c r="H24" s="215"/>
      <c r="I24" s="213"/>
      <c r="J24" s="214"/>
      <c r="K24" s="214"/>
      <c r="L24" s="215"/>
      <c r="M24" s="213"/>
      <c r="N24" s="214"/>
      <c r="O24" s="214"/>
      <c r="P24" s="215"/>
      <c r="Q24" s="213"/>
      <c r="R24" s="214"/>
      <c r="S24" s="214"/>
      <c r="T24" s="215"/>
      <c r="U24" s="213"/>
      <c r="V24" s="214"/>
      <c r="W24" s="214"/>
      <c r="X24" s="215"/>
      <c r="Y24" s="213"/>
      <c r="Z24" s="214"/>
      <c r="AA24" s="214"/>
      <c r="AB24" s="215"/>
    </row>
    <row r="25" spans="2:28" s="24" customFormat="1" x14ac:dyDescent="0.2">
      <c r="B25" s="181" t="s">
        <v>6</v>
      </c>
      <c r="C25" s="47" t="s">
        <v>155</v>
      </c>
      <c r="D25" s="177"/>
      <c r="E25" s="216"/>
      <c r="F25" s="204"/>
      <c r="G25" s="204"/>
      <c r="H25" s="217"/>
      <c r="I25" s="216"/>
      <c r="J25" s="204"/>
      <c r="K25" s="204"/>
      <c r="L25" s="217"/>
      <c r="M25" s="216"/>
      <c r="N25" s="204"/>
      <c r="O25" s="204"/>
      <c r="P25" s="217"/>
      <c r="Q25" s="216"/>
      <c r="R25" s="204"/>
      <c r="S25" s="204"/>
      <c r="T25" s="217"/>
      <c r="U25" s="216"/>
      <c r="V25" s="204"/>
      <c r="W25" s="204"/>
      <c r="X25" s="217"/>
      <c r="Y25" s="216"/>
      <c r="Z25" s="204"/>
      <c r="AA25" s="204"/>
      <c r="AB25" s="217"/>
    </row>
    <row r="26" spans="2:28" s="24" customFormat="1" x14ac:dyDescent="0.2">
      <c r="B26" s="176"/>
      <c r="C26" s="54">
        <v>2.1</v>
      </c>
      <c r="D26" s="178" t="s">
        <v>156</v>
      </c>
      <c r="E26" s="218"/>
      <c r="F26" s="209"/>
      <c r="G26" s="219">
        <f>'Pt 1 Summary of Data'!F21</f>
        <v>0</v>
      </c>
      <c r="H26" s="211">
        <f>SUM(E26:G26)</f>
        <v>0</v>
      </c>
      <c r="I26" s="218"/>
      <c r="J26" s="209"/>
      <c r="K26" s="219">
        <f>'Pt 1 Summary of Data'!H21</f>
        <v>0</v>
      </c>
      <c r="L26" s="211">
        <f>SUM(I26:K26)</f>
        <v>0</v>
      </c>
      <c r="M26" s="218"/>
      <c r="N26" s="209"/>
      <c r="O26" s="219">
        <f>'Pt 1 Summary of Data'!J21</f>
        <v>0</v>
      </c>
      <c r="P26" s="211">
        <f>SUM(M26:O26)</f>
        <v>0</v>
      </c>
      <c r="Q26" s="218">
        <v>1912095.4274457449</v>
      </c>
      <c r="R26" s="209">
        <v>2727766.5637758016</v>
      </c>
      <c r="S26" s="219">
        <f>'Pt 1 Summary of Data'!L21</f>
        <v>3130627.2588920817</v>
      </c>
      <c r="T26" s="211">
        <f>SUM(Q26:S26)</f>
        <v>7770489.2501136279</v>
      </c>
      <c r="U26" s="218">
        <v>5534775.7143881833</v>
      </c>
      <c r="V26" s="209">
        <v>5693999.8885690477</v>
      </c>
      <c r="W26" s="219">
        <f>'Pt 1 Summary of Data'!N21</f>
        <v>3998454.7869335697</v>
      </c>
      <c r="X26" s="211">
        <f>SUM(U26:W26)</f>
        <v>15227230.389890799</v>
      </c>
      <c r="Y26" s="218">
        <v>191816950.28816608</v>
      </c>
      <c r="Z26" s="209">
        <v>194761971.98765513</v>
      </c>
      <c r="AA26" s="219">
        <f>'Pt 1 Summary of Data'!P21</f>
        <v>181110324.67417434</v>
      </c>
      <c r="AB26" s="211">
        <f>SUM(Y26:AA26)</f>
        <v>567689246.94999552</v>
      </c>
    </row>
    <row r="27" spans="2:28" s="24" customFormat="1" ht="30" x14ac:dyDescent="0.2">
      <c r="B27" s="176"/>
      <c r="C27" s="54">
        <v>2.2000000000000002</v>
      </c>
      <c r="D27" s="178" t="s">
        <v>157</v>
      </c>
      <c r="E27" s="218"/>
      <c r="F27" s="209"/>
      <c r="G27" s="219">
        <f>'Pt 1 Summary of Data'!F35</f>
        <v>0</v>
      </c>
      <c r="H27" s="211">
        <f>SUM(E27:G27)</f>
        <v>0</v>
      </c>
      <c r="I27" s="218"/>
      <c r="J27" s="209"/>
      <c r="K27" s="219">
        <f>'Pt 1 Summary of Data'!H35</f>
        <v>0</v>
      </c>
      <c r="L27" s="211">
        <f>SUM(I27:K27)</f>
        <v>0</v>
      </c>
      <c r="M27" s="218"/>
      <c r="N27" s="209"/>
      <c r="O27" s="219">
        <f>'Pt 1 Summary of Data'!J35</f>
        <v>0</v>
      </c>
      <c r="P27" s="211">
        <f>SUM(M27:O27)</f>
        <v>0</v>
      </c>
      <c r="Q27" s="218">
        <v>188049.30003592343</v>
      </c>
      <c r="R27" s="209">
        <v>289154.54127284396</v>
      </c>
      <c r="S27" s="219">
        <f>'Pt 1 Summary of Data'!L35</f>
        <v>262182.48775631556</v>
      </c>
      <c r="T27" s="211">
        <f>SUM(Q27:S27)</f>
        <v>739386.32906508294</v>
      </c>
      <c r="U27" s="218">
        <v>428584.6655655303</v>
      </c>
      <c r="V27" s="209">
        <v>432392.11394846707</v>
      </c>
      <c r="W27" s="219">
        <f>'Pt 1 Summary of Data'!N35</f>
        <v>202395.50469983899</v>
      </c>
      <c r="X27" s="211">
        <f>SUM(U27:W27)</f>
        <v>1063372.2842138363</v>
      </c>
      <c r="Y27" s="218">
        <v>3588320.3392651649</v>
      </c>
      <c r="Z27" s="209">
        <v>3021213.5400801692</v>
      </c>
      <c r="AA27" s="219">
        <f>'Pt 1 Summary of Data'!P35</f>
        <v>1923606.4415262823</v>
      </c>
      <c r="AB27" s="211">
        <f>SUM(Y27:AA27)</f>
        <v>8533140.3208716158</v>
      </c>
    </row>
    <row r="28" spans="2:28" s="24" customFormat="1" x14ac:dyDescent="0.2">
      <c r="B28" s="176"/>
      <c r="C28" s="54">
        <v>2.2999999999999998</v>
      </c>
      <c r="D28" s="178" t="s">
        <v>158</v>
      </c>
      <c r="E28" s="219">
        <f t="shared" ref="E28:AA28" si="0">E$26-E$27</f>
        <v>0</v>
      </c>
      <c r="F28" s="219">
        <f t="shared" si="0"/>
        <v>0</v>
      </c>
      <c r="G28" s="219">
        <f t="shared" si="0"/>
        <v>0</v>
      </c>
      <c r="H28" s="79">
        <f>H$26-H$27</f>
        <v>0</v>
      </c>
      <c r="I28" s="219">
        <f>I$26-I$27</f>
        <v>0</v>
      </c>
      <c r="J28" s="219">
        <f>J$26-J$27</f>
        <v>0</v>
      </c>
      <c r="K28" s="219">
        <f t="shared" si="0"/>
        <v>0</v>
      </c>
      <c r="L28" s="79">
        <f>L$26-L$27</f>
        <v>0</v>
      </c>
      <c r="M28" s="219">
        <f t="shared" si="0"/>
        <v>0</v>
      </c>
      <c r="N28" s="219">
        <f t="shared" si="0"/>
        <v>0</v>
      </c>
      <c r="O28" s="219">
        <f t="shared" si="0"/>
        <v>0</v>
      </c>
      <c r="P28" s="79">
        <f>P$26-P$27</f>
        <v>0</v>
      </c>
      <c r="Q28" s="219">
        <f t="shared" si="0"/>
        <v>1724046.1274098214</v>
      </c>
      <c r="R28" s="219">
        <f t="shared" si="0"/>
        <v>2438612.0225029578</v>
      </c>
      <c r="S28" s="219">
        <f t="shared" si="0"/>
        <v>2868444.7711357661</v>
      </c>
      <c r="T28" s="79">
        <f>T$26-T$27</f>
        <v>7031102.9210485453</v>
      </c>
      <c r="U28" s="219">
        <f t="shared" si="0"/>
        <v>5106191.0488226525</v>
      </c>
      <c r="V28" s="219">
        <f t="shared" si="0"/>
        <v>5261607.7746205805</v>
      </c>
      <c r="W28" s="219">
        <f t="shared" si="0"/>
        <v>3796059.2822337309</v>
      </c>
      <c r="X28" s="79">
        <f>X$26-X$27</f>
        <v>14163858.105676964</v>
      </c>
      <c r="Y28" s="78">
        <f t="shared" si="0"/>
        <v>188228629.94890091</v>
      </c>
      <c r="Z28" s="219">
        <f t="shared" si="0"/>
        <v>191740758.44757497</v>
      </c>
      <c r="AA28" s="219">
        <f t="shared" si="0"/>
        <v>179186718.23264804</v>
      </c>
      <c r="AB28" s="79">
        <f>AB$26-AB$27</f>
        <v>559156106.62912393</v>
      </c>
    </row>
    <row r="29" spans="2:28" s="24" customFormat="1" x14ac:dyDescent="0.2">
      <c r="B29" s="179"/>
      <c r="C29" s="81"/>
      <c r="D29" s="182"/>
      <c r="E29" s="220"/>
      <c r="F29" s="221"/>
      <c r="G29" s="221"/>
      <c r="H29" s="222"/>
      <c r="I29" s="220"/>
      <c r="J29" s="221"/>
      <c r="K29" s="221"/>
      <c r="L29" s="222"/>
      <c r="M29" s="220"/>
      <c r="N29" s="221"/>
      <c r="O29" s="221"/>
      <c r="P29" s="222"/>
      <c r="Q29" s="220"/>
      <c r="R29" s="221"/>
      <c r="S29" s="221"/>
      <c r="T29" s="222"/>
      <c r="U29" s="220"/>
      <c r="V29" s="221"/>
      <c r="W29" s="221"/>
      <c r="X29" s="222"/>
      <c r="Y29" s="220"/>
      <c r="Z29" s="221"/>
      <c r="AA29" s="221"/>
      <c r="AB29" s="222"/>
    </row>
    <row r="30" spans="2:28" s="24" customFormat="1" x14ac:dyDescent="0.2">
      <c r="B30" s="181" t="s">
        <v>8</v>
      </c>
      <c r="C30" s="183">
        <v>3.1</v>
      </c>
      <c r="D30" s="184" t="s">
        <v>159</v>
      </c>
      <c r="E30" s="223"/>
      <c r="F30" s="224"/>
      <c r="G30" s="225">
        <f>'Pt 1 Summary of Data'!F49</f>
        <v>0</v>
      </c>
      <c r="H30" s="226">
        <f>SUM(E30:G30)</f>
        <v>0</v>
      </c>
      <c r="I30" s="227"/>
      <c r="J30" s="224"/>
      <c r="K30" s="228">
        <f>'Pt 1 Summary of Data'!H49</f>
        <v>0</v>
      </c>
      <c r="L30" s="226">
        <f>SUM(I30:K30)</f>
        <v>0</v>
      </c>
      <c r="M30" s="227"/>
      <c r="N30" s="224"/>
      <c r="O30" s="228">
        <f>'Pt 1 Summary of Data'!J49</f>
        <v>0</v>
      </c>
      <c r="P30" s="226">
        <f>SUM(M30:O30)</f>
        <v>0</v>
      </c>
      <c r="Q30" s="223">
        <v>2605.0833333333335</v>
      </c>
      <c r="R30" s="224">
        <v>3642</v>
      </c>
      <c r="S30" s="225">
        <f>'Pt 1 Summary of Data'!L49</f>
        <v>4943.416666666667</v>
      </c>
      <c r="T30" s="226">
        <f>SUM(Q30:S30)</f>
        <v>11190.5</v>
      </c>
      <c r="U30" s="227">
        <v>8661.9166666666661</v>
      </c>
      <c r="V30" s="224">
        <v>8384.5833333333339</v>
      </c>
      <c r="W30" s="228">
        <f>'Pt 1 Summary of Data'!N49</f>
        <v>7168.416666666667</v>
      </c>
      <c r="X30" s="226">
        <f>SUM(U30:W30)</f>
        <v>24214.916666666668</v>
      </c>
      <c r="Y30" s="227">
        <v>427875.75</v>
      </c>
      <c r="Z30" s="224">
        <v>432183.41666666669</v>
      </c>
      <c r="AA30" s="228">
        <f>'Pt 1 Summary of Data'!P49</f>
        <v>378203.41666666669</v>
      </c>
      <c r="AB30" s="226">
        <f>SUM(Y30:AA30)</f>
        <v>1238262.5833333335</v>
      </c>
    </row>
    <row r="31" spans="2:28" s="24" customFormat="1" x14ac:dyDescent="0.2">
      <c r="B31" s="185"/>
      <c r="C31" s="186"/>
      <c r="D31" s="187"/>
      <c r="E31" s="220"/>
      <c r="F31" s="221"/>
      <c r="G31" s="221"/>
      <c r="H31" s="222"/>
      <c r="I31" s="229"/>
      <c r="J31" s="230"/>
      <c r="K31" s="230"/>
      <c r="L31" s="231"/>
      <c r="M31" s="229"/>
      <c r="N31" s="230"/>
      <c r="O31" s="230"/>
      <c r="P31" s="231"/>
      <c r="Q31" s="220"/>
      <c r="R31" s="221"/>
      <c r="S31" s="221"/>
      <c r="T31" s="222"/>
      <c r="U31" s="229"/>
      <c r="V31" s="230"/>
      <c r="W31" s="230"/>
      <c r="X31" s="231"/>
      <c r="Y31" s="229"/>
      <c r="Z31" s="230"/>
      <c r="AA31" s="230"/>
      <c r="AB31" s="231"/>
    </row>
    <row r="32" spans="2:28" s="24" customFormat="1" ht="30" customHeight="1" x14ac:dyDescent="0.2">
      <c r="B32" s="322" t="s">
        <v>11</v>
      </c>
      <c r="C32" s="249"/>
      <c r="D32" s="250" t="s">
        <v>160</v>
      </c>
      <c r="E32" s="232"/>
      <c r="F32" s="233"/>
      <c r="G32" s="233"/>
      <c r="H32" s="234"/>
      <c r="I32" s="232"/>
      <c r="J32" s="235"/>
      <c r="K32" s="233"/>
      <c r="L32" s="234"/>
      <c r="M32" s="232"/>
      <c r="N32" s="236"/>
      <c r="O32" s="233"/>
      <c r="P32" s="234"/>
      <c r="Q32" s="232"/>
      <c r="R32" s="233"/>
      <c r="S32" s="233"/>
      <c r="T32" s="234"/>
      <c r="U32" s="232"/>
      <c r="V32" s="235"/>
      <c r="W32" s="233"/>
      <c r="X32" s="234"/>
      <c r="Y32" s="232"/>
      <c r="Z32" s="236"/>
      <c r="AA32" s="233"/>
      <c r="AB32" s="234"/>
    </row>
    <row r="33" spans="2:28" s="24" customFormat="1" ht="15.75" x14ac:dyDescent="0.25">
      <c r="B33" s="188"/>
      <c r="C33" s="26">
        <v>4.0999999999999996</v>
      </c>
      <c r="D33" s="189" t="s">
        <v>161</v>
      </c>
      <c r="E33" s="237"/>
      <c r="F33" s="238"/>
      <c r="G33" s="238"/>
      <c r="H33" s="239" t="str">
        <f>IF(H30&lt;1000,"Not Required to Calculate",H23/H28)</f>
        <v>Not Required to Calculate</v>
      </c>
      <c r="I33" s="237"/>
      <c r="J33" s="238"/>
      <c r="K33" s="238"/>
      <c r="L33" s="239" t="str">
        <f>IF(L30&lt;1000,"Not Required to Calculate",L23/L28)</f>
        <v>Not Required to Calculate</v>
      </c>
      <c r="M33" s="237"/>
      <c r="N33" s="238"/>
      <c r="O33" s="238"/>
      <c r="P33" s="239" t="str">
        <f>IF(P30&lt;1000,"Not Required to Calculate",P23/P28)</f>
        <v>Not Required to Calculate</v>
      </c>
      <c r="Q33" s="237"/>
      <c r="R33" s="238"/>
      <c r="S33" s="238"/>
      <c r="T33" s="239">
        <f>IF(T30&lt;1000,"Not Required to Calculate",T23/T28)</f>
        <v>0.55416039956939678</v>
      </c>
      <c r="U33" s="237"/>
      <c r="V33" s="238"/>
      <c r="W33" s="238"/>
      <c r="X33" s="239">
        <f>IF(X30&lt;1000,"Not Required to Calculate",X23/X28)</f>
        <v>0.66565709149755248</v>
      </c>
      <c r="Y33" s="237"/>
      <c r="Z33" s="238"/>
      <c r="AA33" s="238"/>
      <c r="AB33" s="361">
        <f>IF(AB30&lt;1000,"Not Required to Calculate",AB23/AB28)</f>
        <v>0.89422900754085777</v>
      </c>
    </row>
    <row r="34" spans="2:28" s="24" customFormat="1" ht="15.75" thickBot="1" x14ac:dyDescent="0.25">
      <c r="B34" s="190"/>
      <c r="C34" s="191"/>
      <c r="D34" s="192"/>
      <c r="E34" s="240"/>
      <c r="F34" s="241"/>
      <c r="G34" s="241"/>
      <c r="H34" s="242"/>
      <c r="I34" s="240"/>
      <c r="J34" s="241"/>
      <c r="K34" s="241"/>
      <c r="L34" s="242"/>
      <c r="M34" s="240"/>
      <c r="N34" s="241"/>
      <c r="O34" s="241"/>
      <c r="P34" s="242"/>
      <c r="Q34" s="240"/>
      <c r="R34" s="241"/>
      <c r="S34" s="241"/>
      <c r="T34" s="242"/>
      <c r="U34" s="240"/>
      <c r="V34" s="241"/>
      <c r="W34" s="241"/>
      <c r="X34" s="242"/>
      <c r="Y34" s="240"/>
      <c r="Z34" s="241"/>
      <c r="AA34" s="241"/>
      <c r="AB34" s="242"/>
    </row>
    <row r="35" spans="2:28" s="24" customFormat="1" ht="15.75" x14ac:dyDescent="0.25">
      <c r="B35" s="114"/>
      <c r="C35" s="26"/>
      <c r="D35" s="26"/>
      <c r="N35" s="12"/>
      <c r="Z35" s="12"/>
    </row>
    <row r="36" spans="2:28" s="24" customFormat="1" x14ac:dyDescent="0.2">
      <c r="B36" s="11"/>
      <c r="C36" s="26"/>
      <c r="D36" s="26"/>
      <c r="N36" s="12"/>
      <c r="Z36" s="12"/>
    </row>
    <row r="37" spans="2:28" s="24" customFormat="1" ht="15.75" x14ac:dyDescent="0.25">
      <c r="B37" s="26"/>
      <c r="C37" s="114" t="s">
        <v>68</v>
      </c>
      <c r="D37" s="114"/>
      <c r="E37" s="114"/>
      <c r="N37" s="12"/>
      <c r="Q37" s="193"/>
      <c r="Z37" s="12"/>
    </row>
    <row r="38" spans="2:28" s="24" customFormat="1" ht="15.75" x14ac:dyDescent="0.25">
      <c r="B38" s="26"/>
      <c r="C38" s="114"/>
      <c r="D38" s="251" t="s">
        <v>17</v>
      </c>
      <c r="E38" s="251"/>
      <c r="N38" s="12"/>
      <c r="Z38" s="12"/>
    </row>
    <row r="39" spans="2:28" s="24" customFormat="1" ht="15.75" x14ac:dyDescent="0.25">
      <c r="B39" s="26"/>
      <c r="C39" s="114"/>
      <c r="D39" s="114" t="s">
        <v>69</v>
      </c>
      <c r="E39" s="28"/>
      <c r="N39" s="12"/>
      <c r="Q39" s="29"/>
      <c r="Z39" s="12"/>
    </row>
    <row r="40" spans="2:28" s="24" customFormat="1" ht="15.75" x14ac:dyDescent="0.25">
      <c r="B40" s="26"/>
      <c r="C40" s="114"/>
      <c r="D40" s="114" t="s">
        <v>70</v>
      </c>
      <c r="E40" s="28"/>
      <c r="G40" s="26"/>
      <c r="N40" s="12"/>
      <c r="Q40" s="29"/>
      <c r="Z40" s="12"/>
    </row>
    <row r="41" spans="2:28" s="24" customFormat="1" ht="15.75" x14ac:dyDescent="0.2">
      <c r="B41" s="26"/>
      <c r="C41" s="28"/>
      <c r="D41" s="194" t="s">
        <v>71</v>
      </c>
      <c r="E41" s="194"/>
      <c r="N41" s="12"/>
      <c r="Z41" s="12"/>
    </row>
    <row r="42" spans="2:28" s="24" customFormat="1" ht="15.75" x14ac:dyDescent="0.2">
      <c r="C42" s="194"/>
      <c r="D42" s="194"/>
      <c r="E42" s="26"/>
      <c r="N42" s="12"/>
      <c r="Z42" s="12"/>
    </row>
  </sheetData>
  <sheetProtection algorithmName="SHA-512" hashValue="QH9UR7xIiffOJ4Pvpk/6hAw9QKH0Xg2O7GFHJuApIlCZmmi8JVTqj+/f+oEzbh/eGgtLlDbUYDtThcPny/0MQA==" saltValue="J+9AZIWfiet/bTkfGrKtRA==" spinCount="100000" sheet="1" formatCells="0" formatColumns="0" formatRows="0"/>
  <phoneticPr fontId="26" type="noConversion"/>
  <conditionalFormatting sqref="E26:G27">
    <cfRule type="cellIs" dxfId="5" priority="12" stopIfTrue="1" operator="lessThan">
      <formula>0</formula>
    </cfRule>
  </conditionalFormatting>
  <conditionalFormatting sqref="I26:K27">
    <cfRule type="cellIs" dxfId="4" priority="9" stopIfTrue="1" operator="lessThan">
      <formula>0</formula>
    </cfRule>
  </conditionalFormatting>
  <conditionalFormatting sqref="M26:O27">
    <cfRule type="cellIs" dxfId="3" priority="7" stopIfTrue="1" operator="lessThan">
      <formula>0</formula>
    </cfRule>
  </conditionalFormatting>
  <conditionalFormatting sqref="Q26:S27">
    <cfRule type="cellIs" dxfId="2" priority="5" stopIfTrue="1" operator="lessThan">
      <formula>0</formula>
    </cfRule>
  </conditionalFormatting>
  <conditionalFormatting sqref="U26:W27">
    <cfRule type="cellIs" dxfId="1" priority="3" stopIfTrue="1" operator="lessThan">
      <formula>0</formula>
    </cfRule>
  </conditionalFormatting>
  <conditionalFormatting sqref="Y26:AA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zoomScale="80" zoomScaleNormal="80" workbookViewId="0">
      <selection activeCell="J18" sqref="J18"/>
    </sheetView>
  </sheetViews>
  <sheetFormatPr defaultRowHeight="15" x14ac:dyDescent="0.2"/>
  <cols>
    <col min="1" max="1" width="1.85546875" customWidth="1"/>
    <col min="2" max="2" width="92.5703125" style="11" customWidth="1"/>
    <col min="3" max="3" width="33.28515625" bestFit="1" customWidth="1"/>
  </cols>
  <sheetData>
    <row r="1" spans="2:3" ht="15.75" x14ac:dyDescent="0.25">
      <c r="B1" s="13" t="s">
        <v>0</v>
      </c>
    </row>
    <row r="2" spans="2:3" ht="15.75" x14ac:dyDescent="0.25">
      <c r="B2" s="13" t="s">
        <v>109</v>
      </c>
    </row>
    <row r="3" spans="2:3" ht="15.75" x14ac:dyDescent="0.25">
      <c r="B3" s="13" t="s">
        <v>162</v>
      </c>
    </row>
    <row r="4" spans="2:3" ht="15.75" x14ac:dyDescent="0.25">
      <c r="B4" s="13"/>
    </row>
    <row r="5" spans="2:3" ht="15.75" x14ac:dyDescent="0.25">
      <c r="B5" s="25" t="s">
        <v>25</v>
      </c>
    </row>
    <row r="6" spans="2:3" x14ac:dyDescent="0.2">
      <c r="B6" s="151">
        <f>'Cover Page'!C7</f>
        <v>60054</v>
      </c>
    </row>
    <row r="7" spans="2:3" ht="15.75" customHeight="1" x14ac:dyDescent="0.25">
      <c r="B7" s="25" t="s">
        <v>9</v>
      </c>
      <c r="C7" s="343" t="s">
        <v>163</v>
      </c>
    </row>
    <row r="8" spans="2:3" ht="15.75" customHeight="1" x14ac:dyDescent="0.25">
      <c r="B8" s="243" t="str">
        <f>'Cover Page'!C8</f>
        <v>Aetna Life Insurance Company</v>
      </c>
      <c r="C8" s="288"/>
    </row>
    <row r="9" spans="2:3" ht="15.75" customHeight="1" x14ac:dyDescent="0.25">
      <c r="B9" s="32" t="s">
        <v>27</v>
      </c>
      <c r="C9" s="288"/>
    </row>
    <row r="10" spans="2:3" ht="15.75" customHeight="1" x14ac:dyDescent="0.25">
      <c r="B10" s="243">
        <f>'Cover Page'!C9</f>
        <v>0</v>
      </c>
      <c r="C10" s="288"/>
    </row>
    <row r="11" spans="2:3" ht="15.75" x14ac:dyDescent="0.25">
      <c r="B11" s="32" t="s">
        <v>4</v>
      </c>
    </row>
    <row r="12" spans="2:3" x14ac:dyDescent="0.2">
      <c r="B12" s="152" t="str">
        <f>'Cover Page'!C6</f>
        <v>2024</v>
      </c>
    </row>
    <row r="13" spans="2:3" ht="15.75" x14ac:dyDescent="0.25">
      <c r="B13" s="32"/>
    </row>
    <row r="14" spans="2:3" ht="15.75" x14ac:dyDescent="0.25">
      <c r="B14" s="32"/>
    </row>
    <row r="15" spans="2:3" s="11" customFormat="1" ht="15.75" x14ac:dyDescent="0.25">
      <c r="B15" s="32"/>
    </row>
    <row r="16" spans="2:3" s="11" customFormat="1" ht="16.5" thickBot="1" x14ac:dyDescent="0.3">
      <c r="B16" s="244"/>
      <c r="C16" s="331" t="s">
        <v>164</v>
      </c>
    </row>
    <row r="17" spans="2:3" s="11" customFormat="1" ht="48" thickBot="1" x14ac:dyDescent="0.25">
      <c r="B17" s="333" t="s">
        <v>165</v>
      </c>
      <c r="C17" s="336"/>
    </row>
    <row r="18" spans="2:3" s="11" customFormat="1" ht="47.25" x14ac:dyDescent="0.2">
      <c r="B18" s="330" t="s">
        <v>166</v>
      </c>
      <c r="C18" s="315"/>
    </row>
    <row r="19" spans="2:3" s="11" customFormat="1" x14ac:dyDescent="0.2">
      <c r="B19" s="309" t="s">
        <v>167</v>
      </c>
      <c r="C19" s="306"/>
    </row>
    <row r="20" spans="2:3" s="11" customFormat="1" x14ac:dyDescent="0.2">
      <c r="B20" s="308" t="s">
        <v>168</v>
      </c>
      <c r="C20" s="337"/>
    </row>
    <row r="21" spans="2:3" s="11" customFormat="1" x14ac:dyDescent="0.2">
      <c r="B21" s="310"/>
      <c r="C21" s="311"/>
    </row>
    <row r="22" spans="2:3" s="11" customFormat="1" x14ac:dyDescent="0.2">
      <c r="B22" s="310"/>
      <c r="C22" s="311"/>
    </row>
    <row r="23" spans="2:3" s="11" customFormat="1" x14ac:dyDescent="0.2">
      <c r="B23" s="310"/>
      <c r="C23" s="311"/>
    </row>
    <row r="24" spans="2:3" s="11" customFormat="1" x14ac:dyDescent="0.2">
      <c r="B24" s="310"/>
      <c r="C24" s="311"/>
    </row>
    <row r="25" spans="2:3" s="11" customFormat="1" x14ac:dyDescent="0.2">
      <c r="B25" s="310"/>
      <c r="C25" s="311"/>
    </row>
    <row r="26" spans="2:3" s="11" customFormat="1" x14ac:dyDescent="0.2">
      <c r="B26" s="310"/>
      <c r="C26" s="311"/>
    </row>
    <row r="27" spans="2:3" s="11" customFormat="1" x14ac:dyDescent="0.2">
      <c r="B27" s="310"/>
      <c r="C27" s="311"/>
    </row>
    <row r="28" spans="2:3" s="11" customFormat="1" x14ac:dyDescent="0.2">
      <c r="B28" s="310"/>
      <c r="C28" s="311"/>
    </row>
    <row r="29" spans="2:3" s="11" customFormat="1" x14ac:dyDescent="0.2">
      <c r="B29" s="310"/>
      <c r="C29" s="311"/>
    </row>
    <row r="30" spans="2:3" s="11" customFormat="1" x14ac:dyDescent="0.2">
      <c r="B30" s="310"/>
      <c r="C30" s="311"/>
    </row>
    <row r="31" spans="2:3" s="11" customFormat="1" x14ac:dyDescent="0.2">
      <c r="B31" s="312"/>
      <c r="C31" s="313"/>
    </row>
    <row r="32" spans="2:3" s="11" customFormat="1" ht="47.25" x14ac:dyDescent="0.25">
      <c r="B32" s="334" t="s">
        <v>169</v>
      </c>
      <c r="C32" s="314"/>
    </row>
    <row r="33" spans="2:3" s="11" customFormat="1" x14ac:dyDescent="0.2">
      <c r="B33" s="307" t="s">
        <v>170</v>
      </c>
      <c r="C33" s="332" t="s">
        <v>171</v>
      </c>
    </row>
    <row r="34" spans="2:3" s="11" customFormat="1" x14ac:dyDescent="0.2">
      <c r="B34" s="305"/>
      <c r="C34" s="306"/>
    </row>
    <row r="35" spans="2:3" s="11" customFormat="1" x14ac:dyDescent="0.2">
      <c r="B35" s="305"/>
      <c r="C35" s="306"/>
    </row>
    <row r="36" spans="2:3" s="11" customFormat="1" x14ac:dyDescent="0.2">
      <c r="B36" s="305"/>
      <c r="C36" s="306"/>
    </row>
    <row r="37" spans="2:3" s="11" customFormat="1" x14ac:dyDescent="0.2">
      <c r="B37" s="305"/>
      <c r="C37" s="306"/>
    </row>
    <row r="38" spans="2:3" s="11" customFormat="1" x14ac:dyDescent="0.2">
      <c r="B38" s="305"/>
      <c r="C38" s="306"/>
    </row>
    <row r="39" spans="2:3" s="11" customFormat="1" x14ac:dyDescent="0.2">
      <c r="B39" s="305"/>
      <c r="C39" s="306"/>
    </row>
    <row r="40" spans="2:3" s="11" customFormat="1" x14ac:dyDescent="0.2">
      <c r="B40" s="305"/>
      <c r="C40" s="306"/>
    </row>
    <row r="41" spans="2:3" s="11" customFormat="1" x14ac:dyDescent="0.2">
      <c r="B41" s="305"/>
      <c r="C41" s="306"/>
    </row>
    <row r="42" spans="2:3" s="11" customFormat="1" x14ac:dyDescent="0.2">
      <c r="B42" s="305"/>
      <c r="C42" s="306"/>
    </row>
    <row r="43" spans="2:3" s="11" customFormat="1" ht="15.75" thickBot="1" x14ac:dyDescent="0.25">
      <c r="B43" s="303"/>
      <c r="C43" s="304"/>
    </row>
    <row r="44" spans="2:3" s="11" customFormat="1" x14ac:dyDescent="0.2"/>
    <row r="45" spans="2:3" s="11" customFormat="1" ht="15.75" x14ac:dyDescent="0.25">
      <c r="B45" s="114" t="s">
        <v>68</v>
      </c>
    </row>
    <row r="46" spans="2:3" s="11" customFormat="1" ht="15.75" x14ac:dyDescent="0.25">
      <c r="B46" s="114" t="s">
        <v>17</v>
      </c>
    </row>
    <row r="47" spans="2:3" s="11" customFormat="1" ht="15.75" x14ac:dyDescent="0.25">
      <c r="B47" s="114" t="s">
        <v>69</v>
      </c>
    </row>
    <row r="48" spans="2:3" s="11" customFormat="1" ht="15.75" x14ac:dyDescent="0.25">
      <c r="B48" s="114" t="s">
        <v>70</v>
      </c>
    </row>
    <row r="49" spans="2:2" s="11" customFormat="1" ht="15.75" x14ac:dyDescent="0.25">
      <c r="B49" s="114" t="s">
        <v>71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zoomScale="80" zoomScaleNormal="80" workbookViewId="0">
      <selection activeCell="D13" sqref="D13"/>
    </sheetView>
  </sheetViews>
  <sheetFormatPr defaultColWidth="9.140625" defaultRowHeight="15" x14ac:dyDescent="0.2"/>
  <cols>
    <col min="1" max="1" width="1.85546875" style="10" customWidth="1"/>
    <col min="2" max="2" width="96.140625" style="12" customWidth="1"/>
    <col min="3" max="16384" width="9.140625" style="10"/>
  </cols>
  <sheetData>
    <row r="1" spans="2:4" ht="15.75" x14ac:dyDescent="0.25">
      <c r="B1" s="13" t="s">
        <v>172</v>
      </c>
    </row>
    <row r="2" spans="2:4" ht="26.25" x14ac:dyDescent="0.25">
      <c r="B2" s="13" t="s">
        <v>109</v>
      </c>
      <c r="D2" s="284" t="s">
        <v>173</v>
      </c>
    </row>
    <row r="3" spans="2:4" ht="15.75" x14ac:dyDescent="0.25">
      <c r="B3" s="13" t="s">
        <v>173</v>
      </c>
    </row>
    <row r="4" spans="2:4" ht="15.75" x14ac:dyDescent="0.25">
      <c r="B4" s="13"/>
    </row>
    <row r="5" spans="2:4" ht="15.75" x14ac:dyDescent="0.25">
      <c r="B5" s="25" t="s">
        <v>25</v>
      </c>
    </row>
    <row r="6" spans="2:4" ht="16.5" customHeight="1" x14ac:dyDescent="0.2">
      <c r="B6" s="151">
        <f>'Cover Page'!C7</f>
        <v>60054</v>
      </c>
    </row>
    <row r="7" spans="2:4" ht="15.75" customHeight="1" x14ac:dyDescent="0.25">
      <c r="B7" s="25" t="s">
        <v>9</v>
      </c>
      <c r="D7" s="342"/>
    </row>
    <row r="8" spans="2:4" ht="15.75" customHeight="1" x14ac:dyDescent="0.25">
      <c r="B8" s="243" t="str">
        <f>'Cover Page'!C8</f>
        <v>Aetna Life Insurance Company</v>
      </c>
    </row>
    <row r="9" spans="2:4" ht="15.75" customHeight="1" x14ac:dyDescent="0.25">
      <c r="B9" s="32" t="s">
        <v>27</v>
      </c>
    </row>
    <row r="10" spans="2:4" ht="15.75" customHeight="1" x14ac:dyDescent="0.25">
      <c r="B10" s="243">
        <f>'Cover Page'!C9</f>
        <v>0</v>
      </c>
    </row>
    <row r="11" spans="2:4" ht="15.75" x14ac:dyDescent="0.25">
      <c r="B11" s="32" t="s">
        <v>4</v>
      </c>
    </row>
    <row r="12" spans="2:4" x14ac:dyDescent="0.2">
      <c r="B12" s="152" t="str">
        <f>'Cover Page'!C6</f>
        <v>2024</v>
      </c>
    </row>
    <row r="13" spans="2:4" ht="15.75" x14ac:dyDescent="0.25">
      <c r="B13" s="245"/>
    </row>
    <row r="17" spans="2:2" s="12" customFormat="1" ht="15.75" thickBot="1" x14ac:dyDescent="0.25">
      <c r="B17" s="246" t="s">
        <v>174</v>
      </c>
    </row>
    <row r="18" spans="2:2" s="12" customFormat="1" ht="150.75" thickBot="1" x14ac:dyDescent="0.25">
      <c r="B18" s="335" t="s">
        <v>175</v>
      </c>
    </row>
    <row r="19" spans="2:2" s="12" customFormat="1" x14ac:dyDescent="0.2"/>
    <row r="20" spans="2:2" s="12" customFormat="1" x14ac:dyDescent="0.2"/>
    <row r="21" spans="2:2" s="12" customFormat="1" x14ac:dyDescent="0.2"/>
    <row r="22" spans="2:2" s="12" customFormat="1" x14ac:dyDescent="0.2"/>
    <row r="23" spans="2:2" s="12" customFormat="1" x14ac:dyDescent="0.2">
      <c r="B23" s="11" t="s">
        <v>176</v>
      </c>
    </row>
    <row r="24" spans="2:2" s="12" customFormat="1" x14ac:dyDescent="0.2"/>
    <row r="25" spans="2:2" s="12" customFormat="1" x14ac:dyDescent="0.2"/>
    <row r="26" spans="2:2" s="12" customFormat="1" x14ac:dyDescent="0.2"/>
    <row r="27" spans="2:2" s="12" customFormat="1" x14ac:dyDescent="0.2">
      <c r="B27" s="11" t="s">
        <v>177</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orientation="landscape" r:id="rId1"/>
  <headerFooter>
    <oddFooter>&amp;LMedical Loss Ratio Reporting Form&amp;R[&amp;A]</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56200AE1C5E442A312AF58F66A23B4" ma:contentTypeVersion="4" ma:contentTypeDescription="Create a new document." ma:contentTypeScope="" ma:versionID="2ca93dc6bdbad3dc38e20b52bf842177">
  <xsd:schema xmlns:xsd="http://www.w3.org/2001/XMLSchema" xmlns:xs="http://www.w3.org/2001/XMLSchema" xmlns:p="http://schemas.microsoft.com/office/2006/metadata/properties" xmlns:ns2="8a4c94ec-7d2c-4432-9bcf-f37aaa472d9c" targetNamespace="http://schemas.microsoft.com/office/2006/metadata/properties" ma:root="true" ma:fieldsID="386fec1b8225a4421fea350ffbf93960" ns2:_="">
    <xsd:import namespace="8a4c94ec-7d2c-4432-9bcf-f37aaa472d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4c94ec-7d2c-4432-9bcf-f37aaa472d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4348B5-0C3D-4C1C-883F-28015589B9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4c94ec-7d2c-4432-9bcf-f37aaa472d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F82018-142B-42A4-86F9-6B0AC3B4FBB1}">
  <ds:schemaRefs>
    <ds:schemaRef ds:uri="http://schemas.microsoft.com/sharepoint/v3/contenttype/forms"/>
  </ds:schemaRefs>
</ds:datastoreItem>
</file>

<file path=customXml/itemProps3.xml><?xml version="1.0" encoding="utf-8"?>
<ds:datastoreItem xmlns:ds="http://schemas.openxmlformats.org/officeDocument/2006/customXml" ds:itemID="{5E05BA17-35B9-43F2-9C5D-E0D2E87424D9}">
  <ds:schemaRefs>
    <ds:schemaRef ds:uri="http://purl.org/dc/elements/1.1/"/>
    <ds:schemaRef ds:uri="http://schemas.microsoft.com/office/2006/metadata/properties"/>
    <ds:schemaRef ds:uri="http://purl.org/dc/terms/"/>
    <ds:schemaRef ds:uri="http://schemas.openxmlformats.org/package/2006/metadata/core-properties"/>
    <ds:schemaRef ds:uri="8a4c94ec-7d2c-4432-9bcf-f37aaa472d9c"/>
    <ds:schemaRef ds:uri="http://purl.org/dc/dcmitype/"/>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2014-04-29T18:43:25Z</dcterms:created>
  <dcterms:modified xsi:type="dcterms:W3CDTF">2025-07-29T13:34:01Z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1ecdf243-b9b0-4f63-8694-76742e4201b7_Enabled">
    <vt:lpwstr>true</vt:lpwstr>
  </property>
  <property fmtid="{D5CDD505-2E9C-101B-9397-08002B2CF9AE}" pid="6" name="MSIP_Label_1ecdf243-b9b0-4f63-8694-76742e4201b7_SetDate">
    <vt:lpwstr>2025-06-19T12:23:14Z</vt:lpwstr>
  </property>
  <property fmtid="{D5CDD505-2E9C-101B-9397-08002B2CF9AE}" pid="7" name="MSIP_Label_1ecdf243-b9b0-4f63-8694-76742e4201b7_Method">
    <vt:lpwstr>Standard</vt:lpwstr>
  </property>
  <property fmtid="{D5CDD505-2E9C-101B-9397-08002B2CF9AE}" pid="8" name="MSIP_Label_1ecdf243-b9b0-4f63-8694-76742e4201b7_Name">
    <vt:lpwstr>Proprietary general</vt:lpwstr>
  </property>
  <property fmtid="{D5CDD505-2E9C-101B-9397-08002B2CF9AE}" pid="9" name="MSIP_Label_1ecdf243-b9b0-4f63-8694-76742e4201b7_SiteId">
    <vt:lpwstr>fabb61b8-3afe-4e75-b934-a47f782b8cd7</vt:lpwstr>
  </property>
  <property fmtid="{D5CDD505-2E9C-101B-9397-08002B2CF9AE}" pid="10" name="MSIP_Label_1ecdf243-b9b0-4f63-8694-76742e4201b7_ActionId">
    <vt:lpwstr>6a641c6b-1c23-4550-b5c4-733ec87c7fe2</vt:lpwstr>
  </property>
  <property fmtid="{D5CDD505-2E9C-101B-9397-08002B2CF9AE}" pid="11" name="MSIP_Label_1ecdf243-b9b0-4f63-8694-76742e4201b7_ContentBits">
    <vt:lpwstr>0</vt:lpwstr>
  </property>
  <property fmtid="{D5CDD505-2E9C-101B-9397-08002B2CF9AE}" pid="12" name="ContentTypeId">
    <vt:lpwstr>0x0101000256200AE1C5E442A312AF58F66A23B4</vt:lpwstr>
  </property>
</Properties>
</file>