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FAD523F6-4347-4C17-8A28-5B5EB2EB4D5C}" xr6:coauthVersionLast="47" xr6:coauthVersionMax="47" xr10:uidLastSave="{00000000-0000-0000-0000-000000000000}"/>
  <bookViews>
    <workbookView xWindow="-120" yWindow="-120" windowWidth="29040" windowHeight="1584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R28" i="10" l="1"/>
  <c r="Z23" i="10"/>
  <c r="V23"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H21" i="4"/>
  <c r="K26" i="10" s="1"/>
  <c r="L26" i="10" s="1"/>
  <c r="H51" i="18"/>
  <c r="H24" i="4" s="1"/>
  <c r="K22" i="10" s="1"/>
  <c r="L22" i="10" s="1"/>
  <c r="F51" i="18"/>
  <c r="F24" i="4" s="1"/>
  <c r="D6" i="10"/>
  <c r="E21" i="4"/>
  <c r="L51" i="18"/>
  <c r="L24" i="4" s="1"/>
  <c r="S22" i="10" s="1"/>
  <c r="T22" i="10" s="1"/>
  <c r="K51" i="18"/>
  <c r="K24" i="4" s="1"/>
  <c r="J51" i="18"/>
  <c r="J24" i="4" s="1"/>
  <c r="O22" i="10" s="1"/>
  <c r="P22" i="10" s="1"/>
  <c r="I51" i="18"/>
  <c r="I24" i="4" s="1"/>
  <c r="G51" i="18"/>
  <c r="G24" i="4" s="1"/>
  <c r="P21" i="4"/>
  <c r="AA26" i="10" s="1"/>
  <c r="AB26" i="10" s="1"/>
  <c r="N21" i="4"/>
  <c r="W26" i="10" s="1"/>
  <c r="X26" i="10" s="1"/>
  <c r="L21" i="4"/>
  <c r="S26" i="10" s="1"/>
  <c r="T26" i="10" s="1"/>
  <c r="K21" i="4"/>
  <c r="J21" i="4"/>
  <c r="O26" i="10" s="1"/>
  <c r="P26" i="10" s="1"/>
  <c r="F21" i="4"/>
  <c r="G26" i="10" s="1"/>
  <c r="H26" i="10" s="1"/>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L35" i="4"/>
  <c r="S27" i="10" s="1"/>
  <c r="F35" i="4"/>
  <c r="G27" i="10" s="1"/>
  <c r="H27" i="10" s="1"/>
  <c r="H28" i="10" s="1"/>
  <c r="E35" i="4"/>
  <c r="S23" i="10"/>
  <c r="T23" i="10" s="1"/>
  <c r="O23" i="10"/>
  <c r="P23" i="10" s="1"/>
  <c r="K23" i="10"/>
  <c r="L23" i="10" s="1"/>
  <c r="K35" i="4"/>
  <c r="G23" i="10" l="1"/>
  <c r="H23" i="10" s="1"/>
  <c r="H33" i="10" s="1"/>
  <c r="T27" i="10"/>
  <c r="T28" i="10" s="1"/>
  <c r="T33" i="10" s="1"/>
  <c r="S28" i="10"/>
  <c r="G28" i="10"/>
  <c r="L33" i="10"/>
  <c r="P33" i="10"/>
  <c r="V28" i="10" l="1"/>
  <c r="Z28" i="10"/>
  <c r="M51" i="18" l="1"/>
  <c r="M24" i="4" s="1"/>
  <c r="O51" i="18"/>
  <c r="O24" i="4" s="1"/>
  <c r="N51" i="18" l="1"/>
  <c r="N24" i="4" s="1"/>
  <c r="P51" i="18"/>
  <c r="P24" i="4" s="1"/>
  <c r="AA22" i="10" l="1"/>
  <c r="W22" i="10"/>
  <c r="W23" i="10" l="1"/>
  <c r="X22" i="10"/>
  <c r="AB22" i="10"/>
  <c r="AA23" i="10"/>
  <c r="AB23" i="10" l="1"/>
  <c r="X23" i="10"/>
  <c r="O21" i="4" l="1"/>
  <c r="M21" i="4"/>
  <c r="I21" i="4"/>
  <c r="G21" i="4"/>
  <c r="H35" i="4" l="1"/>
  <c r="K27" i="10" s="1"/>
  <c r="G35" i="4"/>
  <c r="J35" i="4"/>
  <c r="O27" i="10" s="1"/>
  <c r="I35" i="4"/>
  <c r="M44" i="4" l="1"/>
  <c r="O44" i="4"/>
  <c r="P27" i="10"/>
  <c r="P28" i="10" s="1"/>
  <c r="O28" i="10"/>
  <c r="L27" i="10"/>
  <c r="L28" i="10" s="1"/>
  <c r="K28" i="10"/>
  <c r="P44" i="4" l="1"/>
  <c r="N44" i="4"/>
  <c r="M35" i="4"/>
  <c r="N35" i="4"/>
  <c r="W27" i="10" s="1"/>
  <c r="P35" i="4"/>
  <c r="AA27" i="10" s="1"/>
  <c r="O35" i="4"/>
  <c r="AA28" i="10" l="1"/>
  <c r="AB27" i="10"/>
  <c r="AB28" i="10" s="1"/>
  <c r="AB33" i="10" s="1"/>
  <c r="W28" i="10"/>
  <c r="X27" i="10"/>
  <c r="X28" i="10" s="1"/>
  <c r="X33" i="10" s="1"/>
</calcChain>
</file>

<file path=xl/sharedStrings.xml><?xml version="1.0" encoding="utf-8"?>
<sst xmlns="http://schemas.openxmlformats.org/spreadsheetml/2006/main" count="320" uniqueCount="182">
  <si>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</si>
  <si>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</si>
  <si>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</si>
  <si>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</si>
  <si>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</si>
  <si>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</si>
  <si>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</si>
  <si>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</si>
  <si>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</si>
  <si>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</si>
  <si>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</si>
  <si>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</si>
  <si>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</si>
  <si>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</si>
  <si>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</si>
  <si>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</si>
  <si>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</si>
  <si>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</si>
  <si>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</si>
  <si>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</si>
  <si>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</si>
  <si>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</si>
  <si>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</si>
  <si>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</si>
  <si>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</si>
  <si>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</si>
  <si>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</si>
  <si>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</si>
  <si>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</si>
  <si>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</si>
  <si>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</si>
  <si>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</si>
  <si>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</si>
  <si>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</si>
  <si>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</si>
  <si>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</si>
  <si>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</si>
  <si>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</si>
  <si>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</si>
  <si>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</si>
  <si>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</si>
  <si>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</si>
  <si>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</si>
  <si>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</si>
  <si>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</si>
  <si>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</si>
  <si>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</si>
  <si>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</si>
  <si>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</si>
  <si>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</si>
  <si>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</si>
  <si>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</si>
  <si>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</si>
  <si>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</si>
  <si>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</si>
  <si>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</si>
  <si>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</si>
  <si>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</si>
  <si>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</si>
  <si>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</si>
  <si>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</si>
  <si>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</si>
  <si>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</si>
  <si>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</si>
  <si>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</si>
  <si>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</si>
  <si>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</si>
  <si>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</si>
  <si>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</si>
  <si>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</si>
  <si>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</si>
  <si>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</si>
  <si>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</si>
  <si>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</si>
  <si>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</si>
  <si>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</si>
  <si>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</si>
  <si>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</si>
  <si>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</si>
  <si>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</si>
  <si>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</si>
  <si>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</si>
  <si>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</si>
  <si>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</si>
  <si>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</si>
  <si>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</si>
  <si>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</si>
  <si>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</si>
  <si>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</si>
  <si>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</si>
  <si>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</si>
  <si>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</si>
  <si>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</si>
  <si>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</si>
  <si>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</si>
  <si>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</si>
  <si>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</si>
  <si>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</si>
  <si>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</si>
  <si>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</si>
  <si>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</si>
  <si>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</si>
  <si>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</si>
  <si>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</si>
  <si>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</si>
  <si>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</si>
  <si>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</si>
  <si>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</si>
  <si>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</si>
  <si>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</si>
  <si>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</si>
  <si>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</si>
  <si>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</si>
  <si>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</si>
  <si>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</si>
  <si>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</si>
  <si>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</si>
  <si>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</si>
  <si>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</si>
  <si>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</si>
  <si>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</si>
  <si>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</si>
  <si>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</si>
  <si>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</si>
  <si>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</si>
  <si>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</si>
  <si>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</si>
  <si>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</si>
  <si>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</si>
  <si>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</si>
  <si>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</si>
  <si>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</si>
  <si>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</si>
  <si>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</si>
  <si>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</si>
  <si>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</si>
  <si>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</si>
  <si>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</si>
  <si>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</si>
  <si>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</si>
  <si>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</si>
  <si>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</si>
  <si>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</si>
  <si>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</si>
  <si>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</si>
  <si>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</si>
  <si>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</si>
  <si>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</si>
  <si>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</si>
  <si>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</si>
  <si>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</si>
  <si>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</si>
  <si>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</si>
  <si>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</si>
  <si>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</si>
  <si>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</si>
  <si>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</si>
  <si>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</si>
  <si>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</si>
  <si>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</si>
  <si>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United States Branch of the Sun Life Assurance Company of Canada</t>
  </si>
  <si>
    <t>No</t>
  </si>
  <si>
    <t>done</t>
  </si>
  <si>
    <t>2.1 Claims Paid</t>
  </si>
  <si>
    <t>2.2 Direct Claim Liability</t>
  </si>
  <si>
    <t>Actual Experience. No allocation.</t>
  </si>
  <si>
    <t>In Course of Settlement and IBNR liabilities, allocated to CA and between small and large group at same percentage as actual paid claims.</t>
  </si>
  <si>
    <t xml:space="preserve">  3.1 b  Other Federal Taxes (other than income tax) and assessments deductible from premium: ACA Fee</t>
  </si>
  <si>
    <t>'(Revenue - Claims - State Taxes - Regulatory Fees - Expenses) * 21% Tax Rate</t>
  </si>
  <si>
    <t>Allocated to CA by CA premium percentage. Allocated between small group and large group by premium percentage.</t>
  </si>
  <si>
    <t>2.35% of premium</t>
  </si>
  <si>
    <t>State insurance department licenses and fee, other state taxes (which includes guaranty fund assessments and state franchise and excise taxes), US Social Security taxes</t>
  </si>
  <si>
    <t>Allocated to CA by premium percentages. Allocated between small group and large group by premium.</t>
  </si>
  <si>
    <t>4.1 Direct sales salaries and benefits</t>
  </si>
  <si>
    <t>'California direct sales expenditures, allocated between small group and large group using premium</t>
  </si>
  <si>
    <t>4.2 Commissions on premiums, annuity considerations, and deposit-type contract funds</t>
  </si>
  <si>
    <t>'Actual commission % for CA policies applied to reported earned premiums</t>
  </si>
  <si>
    <t>General Expenses</t>
  </si>
  <si>
    <t>'Allocated to CA by case count percentages. Allocated between small group and large group using premium.</t>
  </si>
  <si>
    <t>'Note: Prepaid for SLOC is immaterial.</t>
  </si>
  <si>
    <t>Last year's 3 yr avg</t>
  </si>
  <si>
    <t>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</si>
</sst>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7">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9" fontId="40" fillId="0" borderId="0" applyFont="0" applyFill="0" applyBorder="0" applyAlignment="0" applyProtection="0"/>
  </cellStyleXfs>
  <cellXfs count="396">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6" fontId="30" fillId="0" borderId="53" xfId="0" applyNumberFormat="1" applyFont="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26" xfId="0" applyFont="1" applyBorder="1" applyProtection="1">
      <protection locked="0"/>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xf numFmtId="166" fontId="4" fillId="0" borderId="23" xfId="81" applyNumberFormat="1" applyFont="1" applyFill="1" applyBorder="1" applyAlignment="1" applyProtection="1">
      <alignment vertical="top"/>
      <protection locked="0"/>
    </xf>
    <xf numFmtId="166" fontId="4" fillId="0" borderId="57" xfId="81" applyNumberFormat="1" applyFont="1" applyFill="1" applyBorder="1" applyAlignment="1" applyProtection="1">
      <alignment vertical="top"/>
      <protection locked="0"/>
    </xf>
    <xf numFmtId="166" fontId="4" fillId="0" borderId="46" xfId="81" applyNumberFormat="1" applyFont="1" applyFill="1" applyBorder="1" applyAlignment="1" applyProtection="1">
      <alignment vertical="top"/>
      <protection locked="0"/>
    </xf>
    <xf numFmtId="166" fontId="4" fillId="0" borderId="27" xfId="81" applyNumberFormat="1" applyFont="1" applyFill="1" applyBorder="1" applyAlignment="1" applyProtection="1">
      <alignment vertical="top"/>
      <protection locked="0"/>
    </xf>
    <xf numFmtId="166" fontId="4" fillId="0" borderId="20" xfId="81" applyNumberFormat="1" applyFont="1" applyFill="1" applyBorder="1" applyAlignment="1" applyProtection="1">
      <alignment vertical="top"/>
      <protection locked="0"/>
    </xf>
    <xf numFmtId="165" fontId="4" fillId="0" borderId="29" xfId="62" applyNumberFormat="1" applyFont="1" applyFill="1" applyBorder="1" applyAlignment="1" applyProtection="1">
      <alignment vertical="top"/>
      <protection locked="0"/>
    </xf>
    <xf numFmtId="165" fontId="4" fillId="0" borderId="43" xfId="62" applyNumberFormat="1" applyFont="1" applyFill="1" applyBorder="1" applyAlignment="1" applyProtection="1">
      <alignment vertical="top"/>
      <protection locked="0"/>
    </xf>
    <xf numFmtId="164" fontId="4" fillId="0" borderId="23" xfId="81" applyNumberFormat="1" applyFont="1" applyFill="1" applyBorder="1" applyAlignment="1" applyProtection="1">
      <alignment vertical="top"/>
      <protection locked="0"/>
    </xf>
    <xf numFmtId="164" fontId="4" fillId="0" borderId="57" xfId="81" applyNumberFormat="1" applyFont="1" applyFill="1" applyBorder="1" applyAlignment="1" applyProtection="1">
      <alignment vertical="top"/>
      <protection locked="0"/>
    </xf>
    <xf numFmtId="164" fontId="4" fillId="0" borderId="46" xfId="81" applyNumberFormat="1" applyFont="1" applyFill="1" applyBorder="1" applyAlignment="1" applyProtection="1">
      <alignment vertical="top"/>
      <protection locked="0"/>
    </xf>
    <xf numFmtId="166" fontId="4" fillId="0" borderId="23" xfId="81" applyNumberFormat="1" applyFont="1" applyBorder="1" applyAlignment="1" applyProtection="1">
      <alignment vertical="top"/>
      <protection locked="0"/>
    </xf>
    <xf numFmtId="165" fontId="4" fillId="0" borderId="23" xfId="62" applyNumberFormat="1" applyFont="1" applyFill="1" applyBorder="1" applyAlignment="1" applyProtection="1">
      <alignment vertical="top"/>
      <protection locked="0"/>
    </xf>
    <xf numFmtId="165" fontId="4" fillId="0" borderId="27" xfId="62" applyNumberFormat="1" applyFont="1" applyFill="1" applyBorder="1" applyAlignment="1" applyProtection="1">
      <alignment vertical="top"/>
      <protection locked="0"/>
    </xf>
    <xf numFmtId="42" fontId="4" fillId="0" borderId="21" xfId="0" applyNumberFormat="1" applyFont="1" applyBorder="1" applyAlignment="1" applyProtection="1">
      <alignment vertical="top"/>
      <protection locked="0"/>
    </xf>
    <xf numFmtId="166" fontId="4" fillId="0" borderId="23" xfId="81" applyNumberFormat="1" applyFont="1" applyFill="1" applyBorder="1" applyAlignment="1" applyProtection="1">
      <alignment horizontal="center" vertical="top"/>
      <protection locked="0"/>
    </xf>
    <xf numFmtId="166" fontId="4" fillId="0" borderId="43" xfId="81" applyNumberFormat="1" applyFont="1" applyFill="1" applyBorder="1" applyAlignment="1" applyProtection="1">
      <alignment horizontal="center" vertical="top"/>
      <protection locked="0"/>
    </xf>
    <xf numFmtId="166" fontId="4" fillId="0" borderId="43" xfId="81" quotePrefix="1" applyNumberFormat="1" applyFont="1" applyFill="1" applyBorder="1" applyAlignment="1" applyProtection="1">
      <alignment horizontal="left" vertical="top"/>
      <protection locked="0"/>
    </xf>
    <xf numFmtId="164" fontId="4" fillId="0" borderId="23" xfId="81" applyNumberFormat="1" applyFont="1" applyFill="1" applyBorder="1" applyAlignment="1" applyProtection="1">
      <alignment horizontal="center" vertical="top"/>
      <protection locked="0"/>
    </xf>
    <xf numFmtId="164" fontId="4" fillId="0" borderId="0" xfId="81" applyNumberFormat="1" applyFont="1" applyFill="1" applyBorder="1" applyAlignment="1" applyProtection="1">
      <alignment vertical="top"/>
      <protection locked="0"/>
    </xf>
    <xf numFmtId="3" fontId="4" fillId="0" borderId="18" xfId="126" applyNumberFormat="1" applyBorder="1" applyAlignment="1" applyProtection="1">
      <alignment horizontal="center" vertical="top"/>
      <protection locked="0"/>
    </xf>
    <xf numFmtId="0" fontId="4" fillId="0" borderId="0" xfId="126" applyAlignment="1" applyProtection="1">
      <alignment wrapText="1"/>
      <protection locked="0"/>
    </xf>
    <xf numFmtId="9" fontId="4" fillId="0" borderId="0" xfId="169" applyFont="1" applyAlignment="1" applyProtection="1">
      <protection locked="0"/>
    </xf>
    <xf numFmtId="0" fontId="4" fillId="0" borderId="0" xfId="126" applyAlignment="1" applyProtection="1">
      <alignment horizontal="left" wrapText="1"/>
      <protection locked="0"/>
    </xf>
    <xf numFmtId="0" fontId="4" fillId="0" borderId="0" xfId="0" quotePrefix="1" applyFont="1" applyAlignment="1" applyProtection="1">
      <alignment horizontal="left"/>
      <protection locked="0"/>
    </xf>
    <xf numFmtId="167" fontId="4" fillId="0" borderId="0" xfId="169" applyNumberFormat="1" applyFont="1" applyProtection="1">
      <protection locked="0"/>
    </xf>
    <xf numFmtId="167" fontId="4" fillId="0" borderId="0" xfId="326" applyNumberFormat="1" applyFont="1" applyProtection="1">
      <protection locked="0"/>
    </xf>
    <xf numFmtId="0" fontId="4" fillId="0" borderId="75" xfId="0" applyFont="1" applyBorder="1" applyAlignment="1" applyProtection="1">
      <alignment horizontal="left" wrapText="1" indent="3"/>
      <protection locked="0"/>
    </xf>
    <xf numFmtId="0" fontId="0" fillId="0" borderId="75" xfId="0" applyBorder="1" applyAlignment="1" applyProtection="1">
      <alignment horizontal="left" wrapText="1" indent="3"/>
      <protection locked="0"/>
    </xf>
    <xf numFmtId="0" fontId="4" fillId="0" borderId="80" xfId="324" applyBorder="1" applyAlignment="1" applyProtection="1">
      <alignment horizontal="left" wrapText="1" indent="1"/>
      <protection locked="0"/>
    </xf>
    <xf numFmtId="0" fontId="4" fillId="0" borderId="80" xfId="324" quotePrefix="1" applyBorder="1" applyAlignment="1" applyProtection="1">
      <alignment horizontal="left" wrapText="1" indent="1"/>
      <protection locked="0"/>
    </xf>
    <xf numFmtId="167" fontId="4" fillId="27" borderId="0" xfId="126" applyNumberFormat="1" applyFill="1" applyProtection="1">
      <protection locked="0"/>
    </xf>
    <xf numFmtId="167" fontId="4" fillId="0" borderId="0" xfId="169" applyNumberFormat="1" applyFont="1" applyFill="1" applyProtection="1">
      <protection locked="0"/>
    </xf>
    <xf numFmtId="0" fontId="4" fillId="0" borderId="0" xfId="126" quotePrefix="1" applyAlignment="1" applyProtection="1">
      <alignment horizontal="left"/>
      <protection locked="0"/>
    </xf>
    <xf numFmtId="0" fontId="4" fillId="0" borderId="0" xfId="0" quotePrefix="1" applyFont="1" applyAlignment="1" applyProtection="1">
      <alignment horizontal="right"/>
      <protection locked="0"/>
    </xf>
    <xf numFmtId="9" fontId="4" fillId="0" borderId="0" xfId="169" applyFont="1" applyFill="1" applyAlignment="1" applyProtection="1">
      <protection locked="0"/>
    </xf>
    <xf numFmtId="164" fontId="4" fillId="0" borderId="29" xfId="81" applyNumberFormat="1" applyFont="1" applyFill="1" applyBorder="1" applyAlignment="1" applyProtection="1">
      <alignment horizontal="center" vertical="top"/>
      <protection locked="0"/>
    </xf>
    <xf numFmtId="164" fontId="4" fillId="0" borderId="0" xfId="81" applyNumberFormat="1" applyFont="1" applyFill="1" applyBorder="1" applyAlignment="1" applyProtection="1">
      <alignment horizontal="center" vertical="top"/>
      <protection locked="0"/>
    </xf>
    <xf numFmtId="167" fontId="4" fillId="0" borderId="0" xfId="326" applyNumberFormat="1" applyFont="1" applyFill="1" applyProtection="1">
      <protection locked="0"/>
    </xf>
    <xf numFmtId="165" fontId="4" fillId="0" borderId="46" xfId="62" applyNumberFormat="1" applyFont="1" applyFill="1" applyBorder="1" applyAlignment="1" applyProtection="1">
      <alignment vertical="top"/>
      <protection locked="0"/>
    </xf>
  </cellXfs>
  <cellStyles count="327">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xfId="326" builtinId="5"/>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51">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C7" sqref="C7"/>
    </sheetView>
  </sheetViews>
  <sheetFormatPr defaultColWidth="9.140625" defaultRowHeight="15" x14ac:dyDescent="0.2"/>
  <cols>
    <col min="1" max="1" width="2.42578125" style="12" bestFit="1" customWidth="1"/>
    <col min="2" max="2" width="70.42578125" style="12" bestFit="1" customWidth="1"/>
    <col min="3" max="3" width="33.7109375" style="12" customWidth="1"/>
    <col min="4" max="16384" width="9.140625" style="12"/>
  </cols>
  <sheetData>
    <row r="1" spans="1:3" ht="15.75" x14ac:dyDescent="0.25">
      <c r="A1" s="11"/>
      <c r="B1" s="243" t="s">
        <v>138</v>
      </c>
      <c r="C1" s="11"/>
    </row>
    <row r="2" spans="1:3" ht="15.75" x14ac:dyDescent="0.25">
      <c r="A2" s="11"/>
      <c r="B2" s="243" t="s">
        <v>139</v>
      </c>
      <c r="C2" s="11"/>
    </row>
    <row r="3" spans="1:3" ht="15.75" x14ac:dyDescent="0.25">
      <c r="A3" s="11"/>
      <c r="B3" s="243" t="s">
        <v>143</v>
      </c>
      <c r="C3" s="11"/>
    </row>
    <row r="4" spans="1:3" ht="15.75" thickBot="1" x14ac:dyDescent="0.25">
      <c r="B4" s="11"/>
      <c r="C4" s="11"/>
    </row>
    <row r="5" spans="1:3" x14ac:dyDescent="0.2">
      <c r="A5" s="15"/>
      <c r="B5" s="16"/>
      <c r="C5" s="319"/>
    </row>
    <row r="6" spans="1:3" ht="15.75" x14ac:dyDescent="0.2">
      <c r="A6" s="17" t="s">
        <v>0</v>
      </c>
      <c r="B6" s="18" t="s">
        <v>85</v>
      </c>
      <c r="C6" s="19" t="s">
        <v>181</v>
      </c>
    </row>
    <row r="7" spans="1:3" ht="15.75" x14ac:dyDescent="0.2">
      <c r="A7" s="17" t="s">
        <v>1</v>
      </c>
      <c r="B7" s="18" t="s">
        <v>153</v>
      </c>
      <c r="C7" s="20">
        <v>80802</v>
      </c>
    </row>
    <row r="8" spans="1:3" ht="15.75" x14ac:dyDescent="0.2">
      <c r="A8" s="17" t="s">
        <v>2</v>
      </c>
      <c r="B8" s="18" t="s">
        <v>88</v>
      </c>
      <c r="C8" s="19" t="s">
        <v>160</v>
      </c>
    </row>
    <row r="9" spans="1:3" ht="15.75" x14ac:dyDescent="0.2">
      <c r="A9" s="17" t="s">
        <v>3</v>
      </c>
      <c r="B9" s="18" t="s">
        <v>89</v>
      </c>
      <c r="C9" s="19"/>
    </row>
    <row r="10" spans="1:3" ht="16.5" thickBot="1" x14ac:dyDescent="0.3">
      <c r="A10" s="21" t="s">
        <v>4</v>
      </c>
      <c r="B10" s="22" t="s">
        <v>86</v>
      </c>
      <c r="C10" s="354" t="s">
        <v>161</v>
      </c>
    </row>
    <row r="11" spans="1:3" x14ac:dyDescent="0.2">
      <c r="A11" s="11"/>
      <c r="B11" s="11"/>
    </row>
    <row r="12" spans="1:3" x14ac:dyDescent="0.2">
      <c r="A12" s="11"/>
      <c r="B12" s="11"/>
    </row>
    <row r="13" spans="1:3" x14ac:dyDescent="0.2">
      <c r="A13" s="11"/>
      <c r="B13" s="11"/>
    </row>
    <row r="14" spans="1:3" ht="15.75" x14ac:dyDescent="0.25">
      <c r="A14" s="11"/>
      <c r="B14" s="13" t="s">
        <v>102</v>
      </c>
    </row>
    <row r="15" spans="1:3" ht="15.75" x14ac:dyDescent="0.25">
      <c r="A15" s="11"/>
      <c r="B15" s="13" t="s">
        <v>137</v>
      </c>
    </row>
    <row r="16" spans="1:3" x14ac:dyDescent="0.2">
      <c r="A16" s="11"/>
      <c r="B16" s="11"/>
    </row>
    <row r="17" spans="1:2" x14ac:dyDescent="0.2">
      <c r="A17" s="11"/>
      <c r="B17" s="11"/>
    </row>
    <row r="18" spans="1:2" x14ac:dyDescent="0.2">
      <c r="A18" s="11"/>
      <c r="B18" s="11"/>
    </row>
    <row r="19" spans="1:2" x14ac:dyDescent="0.2">
      <c r="A19" s="11"/>
      <c r="B19" s="11" t="s">
        <v>145</v>
      </c>
    </row>
    <row r="20" spans="1:2" x14ac:dyDescent="0.2">
      <c r="A20" s="11"/>
      <c r="B20" s="11" t="s">
        <v>144</v>
      </c>
    </row>
    <row r="21" spans="1:2" ht="30" x14ac:dyDescent="0.2">
      <c r="A21" s="11"/>
      <c r="B21" s="14" t="s">
        <v>146</v>
      </c>
    </row>
    <row r="22" spans="1:2" ht="30" x14ac:dyDescent="0.2">
      <c r="A22" s="11"/>
      <c r="B22" s="14" t="s">
        <v>148</v>
      </c>
    </row>
    <row r="23" spans="1:2" x14ac:dyDescent="0.2">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customProperties>
    <customPr name="_pios_id" r:id="rId2"/>
  </customProperties>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Z60"/>
  <sheetViews>
    <sheetView topLeftCell="D1" zoomScale="70" zoomScaleNormal="70" workbookViewId="0">
      <selection activeCell="Q52" sqref="Q52"/>
    </sheetView>
  </sheetViews>
  <sheetFormatPr defaultColWidth="9.28515625" defaultRowHeight="15" x14ac:dyDescent="0.2"/>
  <cols>
    <col min="1" max="1" width="1.7109375" style="12" customWidth="1"/>
    <col min="2" max="2" width="3.5703125" style="12" customWidth="1"/>
    <col min="3" max="3" width="5.42578125" style="12" customWidth="1"/>
    <col min="4" max="4" width="84" style="12" customWidth="1"/>
    <col min="5" max="5" width="27.140625" style="12" customWidth="1"/>
    <col min="6" max="6" width="25.28515625" style="12" customWidth="1"/>
    <col min="7" max="15" width="19.42578125" style="12" customWidth="1"/>
    <col min="16" max="16" width="21.140625" style="12" customWidth="1"/>
    <col min="17" max="16384" width="9.28515625" style="12"/>
  </cols>
  <sheetData>
    <row r="1" spans="1:18" ht="15.75" x14ac:dyDescent="0.25">
      <c r="B1" s="13" t="s">
        <v>138</v>
      </c>
      <c r="C1" s="11"/>
      <c r="D1" s="11"/>
    </row>
    <row r="2" spans="1:18" ht="15.75" x14ac:dyDescent="0.25">
      <c r="B2" s="13" t="s">
        <v>141</v>
      </c>
      <c r="C2" s="11"/>
      <c r="D2" s="11"/>
    </row>
    <row r="3" spans="1:18" ht="15.75" x14ac:dyDescent="0.25">
      <c r="A3" s="23"/>
      <c r="B3" s="13" t="s">
        <v>59</v>
      </c>
      <c r="C3" s="11"/>
      <c r="D3" s="11"/>
    </row>
    <row r="4" spans="1:18" x14ac:dyDescent="0.2">
      <c r="B4" s="11"/>
      <c r="C4" s="11"/>
      <c r="D4" s="11"/>
    </row>
    <row r="5" spans="1:18" s="24" customFormat="1" ht="15.75" x14ac:dyDescent="0.25">
      <c r="B5" s="25" t="s">
        <v>87</v>
      </c>
      <c r="C5" s="26"/>
      <c r="D5" s="26"/>
      <c r="E5" s="27"/>
      <c r="F5" s="27"/>
      <c r="G5" s="12"/>
      <c r="H5" s="28" t="s">
        <v>63</v>
      </c>
      <c r="I5" s="12"/>
      <c r="J5" s="12"/>
      <c r="K5" s="27"/>
      <c r="L5" s="27"/>
      <c r="M5" s="12"/>
      <c r="N5" s="29"/>
      <c r="O5" s="12"/>
      <c r="P5" s="12"/>
    </row>
    <row r="6" spans="1:18" s="24" customFormat="1" ht="15" customHeight="1" x14ac:dyDescent="0.2">
      <c r="B6" s="335"/>
      <c r="C6" s="313"/>
      <c r="D6" s="334">
        <f>'Cover Page'!C7</f>
        <v>80802</v>
      </c>
      <c r="E6" s="270"/>
      <c r="F6" s="270"/>
      <c r="G6" s="12"/>
      <c r="H6" s="30" t="str">
        <f>'Cover Page'!C10</f>
        <v>No</v>
      </c>
      <c r="I6" s="12"/>
      <c r="J6" s="12"/>
      <c r="K6" s="27"/>
      <c r="L6" s="27"/>
      <c r="M6" s="12"/>
      <c r="N6" s="29"/>
      <c r="O6" s="12"/>
      <c r="P6" s="12"/>
    </row>
    <row r="7" spans="1:18" s="24" customFormat="1" ht="15.75" x14ac:dyDescent="0.25">
      <c r="B7" s="25" t="s">
        <v>88</v>
      </c>
      <c r="C7" s="26"/>
      <c r="D7" s="26"/>
      <c r="E7" s="270"/>
      <c r="F7" s="270"/>
      <c r="G7" s="12"/>
      <c r="H7" s="12"/>
      <c r="K7" s="27"/>
      <c r="L7" s="27"/>
      <c r="M7" s="12"/>
      <c r="N7" s="12"/>
    </row>
    <row r="8" spans="1:18" s="24" customFormat="1" ht="15" customHeight="1" x14ac:dyDescent="0.2">
      <c r="B8" s="335"/>
      <c r="C8" s="313"/>
      <c r="D8" s="314" t="str">
        <f>'Cover Page'!C8</f>
        <v>United States Branch of the Sun Life Assurance Company of Canada</v>
      </c>
      <c r="E8" s="270"/>
      <c r="F8" s="270"/>
      <c r="G8" s="12"/>
      <c r="H8" s="31"/>
      <c r="K8" s="312"/>
      <c r="L8" s="312"/>
      <c r="M8" s="12"/>
      <c r="N8" s="31"/>
    </row>
    <row r="9" spans="1:18" s="24" customFormat="1" ht="18" customHeight="1" x14ac:dyDescent="0.25">
      <c r="B9" s="32" t="s">
        <v>90</v>
      </c>
      <c r="C9" s="26"/>
      <c r="D9" s="26"/>
      <c r="E9" s="279" t="s">
        <v>105</v>
      </c>
      <c r="F9" s="270"/>
      <c r="I9" s="12"/>
      <c r="J9" s="12"/>
      <c r="K9" s="33"/>
      <c r="L9" s="33"/>
      <c r="O9" s="12"/>
      <c r="P9" s="12"/>
    </row>
    <row r="10" spans="1:18" s="24" customFormat="1" ht="15" customHeight="1" x14ac:dyDescent="0.2">
      <c r="B10" s="335"/>
      <c r="C10" s="313"/>
      <c r="D10" s="315">
        <f>'Cover Page'!C9</f>
        <v>0</v>
      </c>
      <c r="E10" s="270"/>
      <c r="F10" s="270"/>
      <c r="G10" s="12"/>
      <c r="H10" s="29"/>
      <c r="L10" s="377"/>
      <c r="M10" s="378"/>
      <c r="N10" s="378"/>
      <c r="O10" s="378"/>
      <c r="P10" s="378"/>
    </row>
    <row r="11" spans="1:18" s="24" customFormat="1" ht="15.75" x14ac:dyDescent="0.25">
      <c r="B11" s="32" t="s">
        <v>85</v>
      </c>
      <c r="C11" s="26"/>
      <c r="D11" s="26"/>
      <c r="E11" s="270"/>
      <c r="F11" s="270"/>
      <c r="H11" s="12"/>
      <c r="I11" s="12"/>
      <c r="J11" s="12"/>
      <c r="K11" s="33"/>
      <c r="L11" s="377"/>
      <c r="M11" s="378"/>
      <c r="N11" s="378"/>
      <c r="O11" s="378"/>
      <c r="P11" s="378"/>
      <c r="R11" s="312"/>
    </row>
    <row r="12" spans="1:18" s="24" customFormat="1" x14ac:dyDescent="0.2">
      <c r="B12" s="335"/>
      <c r="C12" s="313"/>
      <c r="D12" s="315" t="str">
        <f>'Cover Page'!C6</f>
        <v>2023</v>
      </c>
      <c r="E12" s="33"/>
      <c r="F12" s="33"/>
      <c r="G12" s="34"/>
      <c r="H12" s="34"/>
      <c r="I12" s="12"/>
      <c r="J12" s="12"/>
      <c r="K12" s="33"/>
      <c r="L12" s="379"/>
      <c r="M12" s="378"/>
      <c r="N12" s="378"/>
      <c r="O12" s="378"/>
      <c r="P12" s="378"/>
    </row>
    <row r="13" spans="1:18" s="24" customFormat="1" ht="15.75" thickBot="1" x14ac:dyDescent="0.25">
      <c r="B13" s="11"/>
      <c r="C13" s="11"/>
      <c r="D13" s="11"/>
      <c r="G13" s="34"/>
      <c r="H13" s="34"/>
      <c r="I13" s="12"/>
      <c r="J13" s="12"/>
      <c r="M13" s="34"/>
      <c r="N13" s="34"/>
      <c r="O13" s="12"/>
      <c r="P13" s="12"/>
    </row>
    <row r="14" spans="1:18" ht="13.7" customHeight="1" thickBot="1" x14ac:dyDescent="0.3">
      <c r="B14" s="11"/>
      <c r="C14" s="11"/>
      <c r="D14" s="11"/>
      <c r="E14" s="255"/>
      <c r="F14" s="256"/>
      <c r="G14" s="256" t="s">
        <v>33</v>
      </c>
      <c r="H14" s="256"/>
      <c r="I14" s="256"/>
      <c r="J14" s="256"/>
      <c r="K14" s="255"/>
      <c r="L14" s="256"/>
      <c r="M14" s="256" t="s">
        <v>33</v>
      </c>
      <c r="N14" s="256"/>
      <c r="O14" s="256"/>
      <c r="P14" s="268"/>
    </row>
    <row r="15" spans="1:18" ht="13.7" customHeight="1" thickBot="1" x14ac:dyDescent="0.25">
      <c r="B15" s="11"/>
      <c r="C15" s="11"/>
      <c r="D15" s="11"/>
      <c r="E15" s="258"/>
      <c r="F15" s="259"/>
      <c r="G15" s="260" t="s">
        <v>106</v>
      </c>
      <c r="H15" s="259"/>
      <c r="I15" s="259"/>
      <c r="J15" s="261"/>
      <c r="K15" s="258"/>
      <c r="L15" s="259"/>
      <c r="M15" s="260" t="s">
        <v>107</v>
      </c>
      <c r="N15" s="259"/>
      <c r="O15" s="259"/>
      <c r="P15" s="261"/>
    </row>
    <row r="16" spans="1:18" ht="16.5" customHeight="1" thickBot="1" x14ac:dyDescent="0.3">
      <c r="B16" s="11"/>
      <c r="C16" s="11"/>
      <c r="D16" s="11"/>
      <c r="E16" s="263" t="s">
        <v>8</v>
      </c>
      <c r="F16" s="262"/>
      <c r="G16" s="263" t="s">
        <v>9</v>
      </c>
      <c r="H16" s="264"/>
      <c r="I16" s="266" t="s">
        <v>10</v>
      </c>
      <c r="J16" s="267"/>
      <c r="K16" s="263" t="s">
        <v>8</v>
      </c>
      <c r="L16" s="264"/>
      <c r="M16" s="263" t="s">
        <v>9</v>
      </c>
      <c r="N16" s="264"/>
      <c r="O16" s="266" t="s">
        <v>10</v>
      </c>
      <c r="P16" s="267"/>
    </row>
    <row r="17" spans="2:26" ht="13.7" customHeight="1" x14ac:dyDescent="0.2">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26" ht="31.5" customHeight="1" thickBot="1" x14ac:dyDescent="0.25">
      <c r="B18" s="252"/>
      <c r="C18" s="249"/>
      <c r="D18" s="254" t="s">
        <v>150</v>
      </c>
      <c r="E18" s="38" t="str">
        <f>"12/31/"&amp;""&amp;'Cover Page'!C$6</f>
        <v>12/31/2023</v>
      </c>
      <c r="F18" s="39">
        <f>DATE(YEAR(E18)+0,MONTH(E18)+3,DAY(E18)+0)</f>
        <v>45382</v>
      </c>
      <c r="G18" s="38" t="str">
        <f>"12/31/"&amp;""&amp;'Cover Page'!C$6</f>
        <v>12/31/2023</v>
      </c>
      <c r="H18" s="40">
        <f>DATE(YEAR(G18)+0,MONTH(G18)+3,DAY(G18)+0)</f>
        <v>45382</v>
      </c>
      <c r="I18" s="38" t="str">
        <f>"12/31/"&amp;""&amp;'Cover Page'!C$6</f>
        <v>12/31/2023</v>
      </c>
      <c r="J18" s="40">
        <f>DATE(YEAR(I18)+0,MONTH(I18)+3,DAY(I18)+0)</f>
        <v>45382</v>
      </c>
      <c r="K18" s="38" t="str">
        <f>"12/31/"&amp;""&amp;'Cover Page'!C$6</f>
        <v>12/31/2023</v>
      </c>
      <c r="L18" s="40">
        <f>DATE(YEAR(K18)+0,MONTH(K18)+3,DAY(K18)+0)</f>
        <v>45382</v>
      </c>
      <c r="M18" s="38" t="str">
        <f>"12/31/"&amp;""&amp;'Cover Page'!C$6</f>
        <v>12/31/2023</v>
      </c>
      <c r="N18" s="40">
        <f>DATE(YEAR(M18)+0,MONTH(M18)+3,DAY(M18)+0)</f>
        <v>45382</v>
      </c>
      <c r="O18" s="38" t="str">
        <f>"12/31/"&amp;""&amp;'Cover Page'!C$6</f>
        <v>12/31/2023</v>
      </c>
      <c r="P18" s="40">
        <f>DATE(YEAR(O18)+0,MONTH(O18)+3,DAY(O18)+0)</f>
        <v>45382</v>
      </c>
    </row>
    <row r="19" spans="2:26" ht="16.5" thickBot="1" x14ac:dyDescent="0.25">
      <c r="B19" s="250"/>
      <c r="C19" s="251"/>
      <c r="D19" s="253" t="s">
        <v>149</v>
      </c>
      <c r="E19" s="41">
        <v>1</v>
      </c>
      <c r="F19" s="42">
        <v>2</v>
      </c>
      <c r="G19" s="43">
        <v>3</v>
      </c>
      <c r="H19" s="44">
        <v>4</v>
      </c>
      <c r="I19" s="43">
        <v>5</v>
      </c>
      <c r="J19" s="44">
        <v>6</v>
      </c>
      <c r="K19" s="43">
        <v>7</v>
      </c>
      <c r="L19" s="44">
        <v>8</v>
      </c>
      <c r="M19" s="43">
        <v>9</v>
      </c>
      <c r="N19" s="44">
        <v>10</v>
      </c>
      <c r="O19" s="43">
        <v>11</v>
      </c>
      <c r="P19" s="45">
        <v>12</v>
      </c>
    </row>
    <row r="20" spans="2:26" x14ac:dyDescent="0.2">
      <c r="B20" s="46" t="s">
        <v>0</v>
      </c>
      <c r="C20" s="47" t="s">
        <v>32</v>
      </c>
      <c r="D20" s="180"/>
      <c r="E20" s="48"/>
      <c r="F20" s="49"/>
      <c r="G20" s="50"/>
      <c r="H20" s="51"/>
      <c r="I20" s="52"/>
      <c r="J20" s="50"/>
      <c r="K20" s="48"/>
      <c r="L20" s="49"/>
      <c r="M20" s="52"/>
      <c r="N20" s="51"/>
      <c r="O20" s="48"/>
      <c r="P20" s="49"/>
    </row>
    <row r="21" spans="2:26" x14ac:dyDescent="0.2">
      <c r="B21" s="53"/>
      <c r="C21" s="54">
        <v>1.1000000000000001</v>
      </c>
      <c r="D21" s="340"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5191.0310498781864</v>
      </c>
      <c r="H21" s="56">
        <f>'Pt 2 Premium and Claims'!H22+'Pt 2 Premium and Claims'!H23-'Pt 2 Premium and Claims'!H24-'Pt 2 Premium and Claims'!H25</f>
        <v>5208.7400000000007</v>
      </c>
      <c r="I21" s="55">
        <f>'Pt 2 Premium and Claims'!I22+'Pt 2 Premium and Claims'!I23-'Pt 2 Premium and Claims'!I24-'Pt 2 Premium and Claims'!I25</f>
        <v>8067.5928226589367</v>
      </c>
      <c r="J21" s="56">
        <f>'Pt 2 Premium and Claims'!J22+'Pt 2 Premium and Claims'!J23-'Pt 2 Premium and Claims'!J24-'Pt 2 Premium and Claims'!J25</f>
        <v>8037.23</v>
      </c>
      <c r="K21" s="55">
        <f>'Pt 2 Premium and Claims'!K22+'Pt 2 Premium and Claims'!K23-'Pt 2 Premium and Claims'!K24-'Pt 2 Premium and Claims'!K25</f>
        <v>0</v>
      </c>
      <c r="L21" s="56">
        <f>'Pt 2 Premium and Claims'!L22+'Pt 2 Premium and Claims'!L23-'Pt 2 Premium and Claims'!L24-'Pt 2 Premium and Claims'!L25</f>
        <v>0</v>
      </c>
      <c r="M21" s="55">
        <f>'Pt 2 Premium and Claims'!M22+'Pt 2 Premium and Claims'!M23-'Pt 2 Premium and Claims'!M24-'Pt 2 Premium and Claims'!M25</f>
        <v>10656492.156123199</v>
      </c>
      <c r="N21" s="56">
        <f>'Pt 2 Premium and Claims'!N22+'Pt 2 Premium and Claims'!N23-'Pt 2 Premium and Claims'!N24-'Pt 2 Premium and Claims'!N25</f>
        <v>10729993.079999998</v>
      </c>
      <c r="O21" s="55">
        <f>'Pt 2 Premium and Claims'!O22+'Pt 2 Premium and Claims'!O23-'Pt 2 Premium and Claims'!O24-'Pt 2 Premium and Claims'!O25</f>
        <v>28508617.290004261</v>
      </c>
      <c r="P21" s="56">
        <f>'Pt 2 Premium and Claims'!P22+'Pt 2 Premium and Claims'!P23-'Pt 2 Premium and Claims'!P24-'Pt 2 Premium and Claims'!P25</f>
        <v>28622802.66</v>
      </c>
    </row>
    <row r="22" spans="2:26" x14ac:dyDescent="0.2">
      <c r="B22" s="58"/>
      <c r="C22" s="59"/>
      <c r="D22" s="183"/>
      <c r="E22" s="60"/>
      <c r="F22" s="61"/>
      <c r="G22" s="62"/>
      <c r="H22" s="63"/>
      <c r="I22" s="60"/>
      <c r="J22" s="64"/>
      <c r="K22" s="60"/>
      <c r="L22" s="61"/>
      <c r="M22" s="60"/>
      <c r="N22" s="63"/>
      <c r="O22" s="60"/>
      <c r="P22" s="61"/>
    </row>
    <row r="23" spans="2:26" x14ac:dyDescent="0.2">
      <c r="B23" s="46" t="s">
        <v>1</v>
      </c>
      <c r="C23" s="47" t="s">
        <v>6</v>
      </c>
      <c r="D23" s="341"/>
      <c r="E23" s="52"/>
      <c r="F23" s="65"/>
      <c r="G23" s="50"/>
      <c r="H23" s="66"/>
      <c r="I23" s="52"/>
      <c r="J23" s="67"/>
      <c r="K23" s="52"/>
      <c r="L23" s="65"/>
      <c r="M23" s="52"/>
      <c r="N23" s="66"/>
      <c r="O23" s="52"/>
      <c r="P23" s="65"/>
    </row>
    <row r="24" spans="2:26" x14ac:dyDescent="0.2">
      <c r="B24" s="53"/>
      <c r="C24" s="68">
        <v>2.1</v>
      </c>
      <c r="D24" s="340" t="s">
        <v>133</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0</v>
      </c>
      <c r="L24" s="56">
        <f>'Pt 2 Premium and Claims'!L51</f>
        <v>0</v>
      </c>
      <c r="M24" s="55">
        <f>'Pt 2 Premium and Claims'!M51</f>
        <v>6210608.8038850874</v>
      </c>
      <c r="N24" s="56">
        <f>'Pt 2 Premium and Claims'!N51</f>
        <v>5998024.4544093525</v>
      </c>
      <c r="O24" s="55">
        <f>'Pt 2 Premium and Claims'!O51</f>
        <v>19195269.543193631</v>
      </c>
      <c r="P24" s="56">
        <f>'Pt 2 Premium and Claims'!P51</f>
        <v>18827000.195912175</v>
      </c>
    </row>
    <row r="25" spans="2:26" x14ac:dyDescent="0.2">
      <c r="B25" s="69"/>
      <c r="C25" s="59"/>
      <c r="D25" s="183"/>
      <c r="E25" s="60"/>
      <c r="F25" s="61"/>
      <c r="G25" s="62"/>
      <c r="H25" s="63"/>
      <c r="I25" s="60"/>
      <c r="J25" s="64"/>
      <c r="K25" s="60"/>
      <c r="L25" s="61"/>
      <c r="M25" s="60"/>
      <c r="N25" s="63"/>
      <c r="O25" s="60"/>
      <c r="P25" s="61"/>
    </row>
    <row r="26" spans="2:26" x14ac:dyDescent="0.2">
      <c r="B26" s="46" t="s">
        <v>2</v>
      </c>
      <c r="C26" s="47" t="s">
        <v>46</v>
      </c>
      <c r="D26" s="180"/>
      <c r="E26" s="52"/>
      <c r="F26" s="65"/>
      <c r="G26" s="50"/>
      <c r="H26" s="66"/>
      <c r="I26" s="52"/>
      <c r="J26" s="67"/>
      <c r="K26" s="52"/>
      <c r="L26" s="65"/>
      <c r="M26" s="52"/>
      <c r="N26" s="66"/>
      <c r="O26" s="52"/>
      <c r="P26" s="65"/>
    </row>
    <row r="27" spans="2:26" ht="30" x14ac:dyDescent="0.2">
      <c r="B27" s="53"/>
      <c r="C27" s="54">
        <v>3.1</v>
      </c>
      <c r="D27" s="340" t="s">
        <v>134</v>
      </c>
      <c r="E27" s="52"/>
      <c r="F27" s="65"/>
      <c r="G27" s="50"/>
      <c r="H27" s="66"/>
      <c r="I27" s="52"/>
      <c r="J27" s="67"/>
      <c r="K27" s="52"/>
      <c r="L27" s="65"/>
      <c r="M27" s="52"/>
      <c r="N27" s="66"/>
      <c r="O27" s="52"/>
      <c r="P27" s="65"/>
    </row>
    <row r="28" spans="2:26" x14ac:dyDescent="0.2">
      <c r="B28" s="53"/>
      <c r="C28" s="54"/>
      <c r="D28" s="340" t="s">
        <v>58</v>
      </c>
      <c r="E28" s="70"/>
      <c r="F28" s="71"/>
      <c r="G28" s="357">
        <v>1090.1165204744191</v>
      </c>
      <c r="H28" s="358">
        <v>1090.1165204744191</v>
      </c>
      <c r="I28" s="357">
        <v>1694.1944927583766</v>
      </c>
      <c r="J28" s="358">
        <v>1694.1944927583766</v>
      </c>
      <c r="K28" s="357"/>
      <c r="L28" s="359"/>
      <c r="M28" s="357">
        <v>328735.86407561769</v>
      </c>
      <c r="N28" s="358">
        <v>328735.86407561769</v>
      </c>
      <c r="O28" s="357">
        <v>495079.00500811712</v>
      </c>
      <c r="P28" s="359">
        <v>495079.00500811712</v>
      </c>
      <c r="Q28" s="6"/>
      <c r="R28" s="6"/>
      <c r="S28" s="6"/>
      <c r="T28" s="6"/>
      <c r="U28" s="6"/>
    </row>
    <row r="29" spans="2:26" ht="30" x14ac:dyDescent="0.2">
      <c r="B29" s="53"/>
      <c r="C29" s="54"/>
      <c r="D29" s="340" t="s">
        <v>67</v>
      </c>
      <c r="E29" s="74"/>
      <c r="F29" s="76"/>
      <c r="G29" s="360"/>
      <c r="H29" s="358"/>
      <c r="I29" s="357"/>
      <c r="J29" s="361"/>
      <c r="K29" s="357"/>
      <c r="L29" s="359"/>
      <c r="M29" s="362">
        <v>0</v>
      </c>
      <c r="N29" s="363">
        <v>0</v>
      </c>
      <c r="O29" s="362">
        <v>0</v>
      </c>
      <c r="P29" s="363">
        <v>0</v>
      </c>
      <c r="Q29" s="6"/>
      <c r="R29" s="6"/>
      <c r="S29" s="6"/>
      <c r="T29" s="6"/>
      <c r="U29" s="6"/>
    </row>
    <row r="30" spans="2:26" ht="45" x14ac:dyDescent="0.2">
      <c r="B30" s="53"/>
      <c r="C30" s="54">
        <v>3.2</v>
      </c>
      <c r="D30" s="340" t="s">
        <v>135</v>
      </c>
      <c r="E30" s="52"/>
      <c r="F30" s="65"/>
      <c r="G30" s="50"/>
      <c r="H30" s="66"/>
      <c r="I30" s="52"/>
      <c r="J30" s="67"/>
      <c r="K30" s="52"/>
      <c r="L30" s="65"/>
      <c r="M30" s="52"/>
      <c r="N30" s="66"/>
      <c r="O30" s="52"/>
      <c r="P30" s="65"/>
    </row>
    <row r="31" spans="2:26" x14ac:dyDescent="0.2">
      <c r="B31" s="53"/>
      <c r="C31" s="54"/>
      <c r="D31" s="339" t="s">
        <v>42</v>
      </c>
      <c r="E31" s="77"/>
      <c r="F31" s="76"/>
      <c r="G31" s="72"/>
      <c r="H31" s="73"/>
      <c r="I31" s="74"/>
      <c r="J31" s="75"/>
      <c r="K31" s="77"/>
      <c r="L31" s="76"/>
      <c r="M31" s="364"/>
      <c r="N31" s="365"/>
      <c r="O31" s="364"/>
      <c r="P31" s="359"/>
    </row>
    <row r="32" spans="2:26" x14ac:dyDescent="0.2">
      <c r="B32" s="53"/>
      <c r="C32" s="54"/>
      <c r="D32" s="339" t="s">
        <v>104</v>
      </c>
      <c r="E32" s="74"/>
      <c r="F32" s="76"/>
      <c r="G32" s="72"/>
      <c r="H32" s="73"/>
      <c r="I32" s="74"/>
      <c r="J32" s="75"/>
      <c r="K32" s="74"/>
      <c r="L32" s="76"/>
      <c r="M32" s="364">
        <v>250427.56566889517</v>
      </c>
      <c r="N32" s="365">
        <v>250427.56566889517</v>
      </c>
      <c r="O32" s="364">
        <v>669952.50631510012</v>
      </c>
      <c r="P32" s="359">
        <v>669952.50631510012</v>
      </c>
      <c r="Q32" s="6"/>
      <c r="R32" s="6"/>
      <c r="S32" s="6"/>
      <c r="T32" s="6"/>
      <c r="U32" s="6"/>
      <c r="V32" s="6"/>
      <c r="W32" s="6"/>
      <c r="X32" s="6"/>
      <c r="Y32" s="6"/>
      <c r="Z32" s="6"/>
    </row>
    <row r="33" spans="2:26" x14ac:dyDescent="0.2">
      <c r="B33" s="53"/>
      <c r="C33" s="54"/>
      <c r="D33" s="339" t="s">
        <v>103</v>
      </c>
      <c r="E33" s="74"/>
      <c r="F33" s="76"/>
      <c r="G33" s="72"/>
      <c r="H33" s="73"/>
      <c r="I33" s="74"/>
      <c r="J33" s="75"/>
      <c r="K33" s="74"/>
      <c r="L33" s="76"/>
      <c r="M33" s="357"/>
      <c r="N33" s="358"/>
      <c r="O33" s="357"/>
      <c r="P33" s="359"/>
      <c r="Q33" s="6"/>
      <c r="R33" s="6"/>
      <c r="S33" s="6"/>
      <c r="T33" s="6"/>
      <c r="U33" s="6"/>
      <c r="V33" s="6"/>
      <c r="W33" s="6"/>
      <c r="X33" s="6"/>
      <c r="Y33" s="6"/>
      <c r="Z33" s="6"/>
    </row>
    <row r="34" spans="2:26" x14ac:dyDescent="0.2">
      <c r="B34" s="53"/>
      <c r="C34" s="54">
        <v>3.3</v>
      </c>
      <c r="D34" s="339" t="s">
        <v>21</v>
      </c>
      <c r="E34" s="77"/>
      <c r="F34" s="76"/>
      <c r="G34" s="72"/>
      <c r="H34" s="73"/>
      <c r="I34" s="74"/>
      <c r="J34" s="75"/>
      <c r="K34" s="77"/>
      <c r="L34" s="76"/>
      <c r="M34" s="365">
        <v>-55380.658103470916</v>
      </c>
      <c r="N34" s="358">
        <v>-55380.658103470916</v>
      </c>
      <c r="O34" s="365">
        <v>-148156.25667525455</v>
      </c>
      <c r="P34" s="359">
        <v>-148156.25667525455</v>
      </c>
      <c r="Q34" s="380"/>
      <c r="R34" s="6"/>
      <c r="S34" s="6"/>
      <c r="T34" s="6"/>
      <c r="U34" s="6"/>
      <c r="V34" s="6"/>
      <c r="W34" s="6"/>
      <c r="X34" s="6"/>
      <c r="Y34" s="6"/>
      <c r="Z34" s="6"/>
    </row>
    <row r="35" spans="2:26" x14ac:dyDescent="0.2">
      <c r="B35" s="53"/>
      <c r="C35" s="54">
        <v>3.4</v>
      </c>
      <c r="D35" s="339" t="s">
        <v>72</v>
      </c>
      <c r="E35" s="78">
        <f t="shared" ref="E35:P35" si="0">SUM(E$28:E$29,E$31,E$34+IF($H$6="No",IF(MAX(E$32:E$33)=0,MIN(E$32:E$33),MAX(E$32:E$33)),SUM(E$32:E$33)))</f>
        <v>0</v>
      </c>
      <c r="F35" s="79">
        <f t="shared" si="0"/>
        <v>0</v>
      </c>
      <c r="G35" s="216">
        <f t="shared" si="0"/>
        <v>1090.1165204744191</v>
      </c>
      <c r="H35" s="79">
        <f t="shared" si="0"/>
        <v>1090.1165204744191</v>
      </c>
      <c r="I35" s="78">
        <f t="shared" si="0"/>
        <v>1694.1944927583766</v>
      </c>
      <c r="J35" s="79">
        <f t="shared" si="0"/>
        <v>1694.1944927583766</v>
      </c>
      <c r="K35" s="78">
        <f t="shared" si="0"/>
        <v>0</v>
      </c>
      <c r="L35" s="79">
        <f t="shared" si="0"/>
        <v>0</v>
      </c>
      <c r="M35" s="78">
        <f t="shared" si="0"/>
        <v>523782.77164104197</v>
      </c>
      <c r="N35" s="79">
        <f t="shared" si="0"/>
        <v>523782.77164104197</v>
      </c>
      <c r="O35" s="78">
        <f t="shared" si="0"/>
        <v>1016875.2546479627</v>
      </c>
      <c r="P35" s="79">
        <f t="shared" si="0"/>
        <v>1016875.2546479627</v>
      </c>
      <c r="Q35" s="380"/>
      <c r="R35" s="6"/>
      <c r="S35" s="6"/>
      <c r="T35" s="6"/>
      <c r="U35" s="6"/>
      <c r="V35" s="6"/>
      <c r="W35" s="6"/>
      <c r="X35" s="6"/>
      <c r="Y35" s="6"/>
      <c r="Z35" s="6"/>
    </row>
    <row r="36" spans="2:26" x14ac:dyDescent="0.2">
      <c r="B36" s="69"/>
      <c r="C36" s="59"/>
      <c r="D36" s="183"/>
      <c r="E36" s="60"/>
      <c r="F36" s="61"/>
      <c r="G36" s="62"/>
      <c r="H36" s="63"/>
      <c r="I36" s="60"/>
      <c r="J36" s="64"/>
      <c r="K36" s="60"/>
      <c r="L36" s="61"/>
      <c r="M36" s="60"/>
      <c r="N36" s="63"/>
      <c r="O36" s="60"/>
      <c r="P36" s="61"/>
      <c r="Q36" s="6"/>
      <c r="R36" s="6"/>
      <c r="S36" s="6"/>
      <c r="T36" s="6"/>
      <c r="U36" s="6"/>
      <c r="V36" s="6"/>
      <c r="W36" s="6"/>
      <c r="X36" s="6"/>
      <c r="Y36" s="6"/>
      <c r="Z36" s="6"/>
    </row>
    <row r="37" spans="2:26" x14ac:dyDescent="0.2">
      <c r="B37" s="68" t="s">
        <v>3</v>
      </c>
      <c r="C37" s="47" t="s">
        <v>47</v>
      </c>
      <c r="D37" s="180"/>
      <c r="E37" s="52"/>
      <c r="F37" s="65"/>
      <c r="G37" s="50"/>
      <c r="H37" s="66"/>
      <c r="I37" s="52"/>
      <c r="J37" s="67"/>
      <c r="K37" s="52"/>
      <c r="L37" s="65"/>
      <c r="M37" s="52"/>
      <c r="N37" s="66"/>
      <c r="O37" s="52"/>
      <c r="P37" s="65"/>
      <c r="Q37" s="6"/>
      <c r="R37" s="6"/>
      <c r="S37" s="6"/>
      <c r="T37" s="6"/>
      <c r="U37" s="6"/>
      <c r="V37" s="6"/>
      <c r="W37" s="6"/>
      <c r="X37" s="6"/>
      <c r="Y37" s="6"/>
      <c r="Z37" s="6"/>
    </row>
    <row r="38" spans="2:26" x14ac:dyDescent="0.2">
      <c r="B38" s="54"/>
      <c r="C38" s="54">
        <v>4.0999999999999996</v>
      </c>
      <c r="D38" s="339" t="s">
        <v>18</v>
      </c>
      <c r="E38" s="74"/>
      <c r="F38" s="76"/>
      <c r="G38" s="72"/>
      <c r="H38" s="76"/>
      <c r="I38" s="74"/>
      <c r="J38" s="76"/>
      <c r="K38" s="74"/>
      <c r="L38" s="76"/>
      <c r="M38" s="357">
        <v>336169.96406377666</v>
      </c>
      <c r="N38" s="366">
        <v>336169.96406377666</v>
      </c>
      <c r="O38" s="357">
        <v>899333.54329753784</v>
      </c>
      <c r="P38" s="366">
        <v>899333.54329753784</v>
      </c>
      <c r="Q38" s="380"/>
      <c r="R38" s="6"/>
      <c r="S38" s="6"/>
      <c r="T38" s="6"/>
      <c r="U38" s="6"/>
      <c r="V38" s="6"/>
      <c r="W38" s="6"/>
      <c r="X38" s="6"/>
      <c r="Y38" s="6"/>
      <c r="Z38" s="6"/>
    </row>
    <row r="39" spans="2:26" x14ac:dyDescent="0.2">
      <c r="B39" s="54"/>
      <c r="C39" s="54">
        <v>4.2</v>
      </c>
      <c r="D39" s="339" t="s">
        <v>19</v>
      </c>
      <c r="E39" s="74"/>
      <c r="F39" s="76"/>
      <c r="G39" s="72"/>
      <c r="H39" s="76"/>
      <c r="I39" s="74"/>
      <c r="J39" s="76"/>
      <c r="K39" s="74"/>
      <c r="L39" s="76"/>
      <c r="M39" s="357">
        <v>942390.77692504798</v>
      </c>
      <c r="N39" s="366">
        <v>942390.77692504798</v>
      </c>
      <c r="O39" s="357">
        <v>1770999.9686222752</v>
      </c>
      <c r="P39" s="366">
        <v>1770999.9686222752</v>
      </c>
      <c r="Q39" s="6"/>
      <c r="R39" s="381"/>
      <c r="S39" s="381"/>
      <c r="T39" s="380"/>
      <c r="U39" s="6"/>
      <c r="V39" s="394"/>
      <c r="W39" s="394"/>
      <c r="X39" s="6"/>
      <c r="Y39" s="6"/>
      <c r="Z39" s="6"/>
    </row>
    <row r="40" spans="2:26" x14ac:dyDescent="0.2">
      <c r="B40" s="54"/>
      <c r="C40" s="54">
        <v>4.3</v>
      </c>
      <c r="D40" s="339" t="s">
        <v>22</v>
      </c>
      <c r="E40" s="52"/>
      <c r="F40" s="65"/>
      <c r="G40" s="50"/>
      <c r="H40" s="65"/>
      <c r="I40" s="52"/>
      <c r="J40" s="65"/>
      <c r="K40" s="52"/>
      <c r="L40" s="65"/>
      <c r="M40" s="52"/>
      <c r="N40" s="65"/>
      <c r="O40" s="52"/>
      <c r="P40" s="65"/>
      <c r="Q40" s="6"/>
      <c r="R40" s="6"/>
      <c r="S40" s="6"/>
      <c r="T40" s="6"/>
      <c r="U40" s="6"/>
      <c r="V40" s="6"/>
      <c r="W40" s="6"/>
      <c r="X40" s="6"/>
      <c r="Y40" s="6"/>
      <c r="Z40" s="6"/>
    </row>
    <row r="41" spans="2:26" ht="17.25" customHeight="1" x14ac:dyDescent="0.2">
      <c r="B41" s="54"/>
      <c r="C41" s="54"/>
      <c r="D41" s="340" t="s">
        <v>122</v>
      </c>
      <c r="E41" s="77"/>
      <c r="F41" s="76"/>
      <c r="G41" s="343"/>
      <c r="H41" s="76"/>
      <c r="I41" s="77"/>
      <c r="J41" s="76"/>
      <c r="K41" s="77"/>
      <c r="L41" s="76"/>
      <c r="M41" s="367"/>
      <c r="N41" s="359"/>
      <c r="O41" s="367"/>
      <c r="P41" s="359"/>
      <c r="Q41" s="6"/>
      <c r="R41" s="6"/>
      <c r="S41" s="6"/>
      <c r="T41" s="6"/>
      <c r="U41" s="6"/>
      <c r="V41" s="6"/>
      <c r="W41" s="6"/>
      <c r="X41" s="6"/>
      <c r="Y41" s="6"/>
      <c r="Z41" s="6"/>
    </row>
    <row r="42" spans="2:26" ht="30" x14ac:dyDescent="0.2">
      <c r="B42" s="54"/>
      <c r="C42" s="80"/>
      <c r="D42" s="340" t="s">
        <v>123</v>
      </c>
      <c r="E42" s="77"/>
      <c r="F42" s="76"/>
      <c r="G42" s="343"/>
      <c r="H42" s="76"/>
      <c r="I42" s="77"/>
      <c r="J42" s="76"/>
      <c r="K42" s="77"/>
      <c r="L42" s="76"/>
      <c r="M42" s="367"/>
      <c r="N42" s="359"/>
      <c r="O42" s="367"/>
      <c r="P42" s="359"/>
      <c r="Q42" s="6"/>
      <c r="R42" s="6"/>
      <c r="S42" s="6"/>
      <c r="T42" s="6"/>
      <c r="U42" s="6"/>
      <c r="V42" s="6"/>
      <c r="W42" s="380"/>
      <c r="X42" s="6"/>
      <c r="Y42" s="6"/>
      <c r="Z42" s="6"/>
    </row>
    <row r="43" spans="2:26" x14ac:dyDescent="0.2">
      <c r="B43" s="54"/>
      <c r="C43" s="54">
        <v>4.4000000000000004</v>
      </c>
      <c r="D43" s="339" t="s">
        <v>20</v>
      </c>
      <c r="E43" s="77"/>
      <c r="F43" s="345"/>
      <c r="G43" s="343"/>
      <c r="H43" s="72"/>
      <c r="I43" s="77"/>
      <c r="J43" s="72"/>
      <c r="K43" s="77"/>
      <c r="L43" s="72"/>
      <c r="M43" s="357">
        <v>1406866.8271333021</v>
      </c>
      <c r="N43" s="366">
        <v>1406866.8271333021</v>
      </c>
      <c r="O43" s="357">
        <v>3763698.9137837463</v>
      </c>
      <c r="P43" s="366">
        <v>3763698.9137837463</v>
      </c>
      <c r="Q43" s="6"/>
      <c r="R43" s="381"/>
      <c r="S43" s="381"/>
      <c r="T43" s="6"/>
      <c r="U43" s="6"/>
      <c r="V43" s="6"/>
      <c r="W43" s="382"/>
      <c r="X43" s="382"/>
      <c r="Y43" s="6"/>
      <c r="Z43" s="6"/>
    </row>
    <row r="44" spans="2:26" x14ac:dyDescent="0.2">
      <c r="B44" s="54"/>
      <c r="C44" s="54">
        <v>4.5</v>
      </c>
      <c r="D44" s="339" t="s">
        <v>98</v>
      </c>
      <c r="E44" s="78">
        <f>SUM(SUM(E38:E39)+SUM(E41:E43))</f>
        <v>0</v>
      </c>
      <c r="F44" s="79">
        <f t="shared" ref="F44:P44" si="1">SUM(SUM(F38:F39)+SUM(F41:F43))</f>
        <v>0</v>
      </c>
      <c r="G44" s="78">
        <f t="shared" si="1"/>
        <v>0</v>
      </c>
      <c r="H44" s="79">
        <f t="shared" si="1"/>
        <v>0</v>
      </c>
      <c r="I44" s="78">
        <f t="shared" si="1"/>
        <v>0</v>
      </c>
      <c r="J44" s="79">
        <f t="shared" si="1"/>
        <v>0</v>
      </c>
      <c r="K44" s="78">
        <f t="shared" si="1"/>
        <v>0</v>
      </c>
      <c r="L44" s="79">
        <f t="shared" si="1"/>
        <v>0</v>
      </c>
      <c r="M44" s="78">
        <f t="shared" si="1"/>
        <v>2685427.5681221266</v>
      </c>
      <c r="N44" s="79">
        <f t="shared" si="1"/>
        <v>2685427.5681221266</v>
      </c>
      <c r="O44" s="78">
        <f t="shared" si="1"/>
        <v>6434032.4257035591</v>
      </c>
      <c r="P44" s="79">
        <f t="shared" si="1"/>
        <v>6434032.4257035591</v>
      </c>
      <c r="Q44" s="6"/>
      <c r="R44" s="381"/>
      <c r="S44" s="381"/>
      <c r="T44" s="6"/>
      <c r="U44" s="6"/>
      <c r="V44" s="6"/>
      <c r="W44" s="382"/>
      <c r="X44" s="382"/>
      <c r="Y44" s="6"/>
      <c r="Z44" s="6"/>
    </row>
    <row r="45" spans="2:26" x14ac:dyDescent="0.2">
      <c r="B45" s="81"/>
      <c r="C45" s="81"/>
      <c r="D45" s="342"/>
      <c r="E45" s="52"/>
      <c r="F45" s="65"/>
      <c r="G45" s="50"/>
      <c r="H45" s="66"/>
      <c r="I45" s="52"/>
      <c r="J45" s="67"/>
      <c r="K45" s="52"/>
      <c r="L45" s="65"/>
      <c r="M45" s="52"/>
      <c r="N45" s="66"/>
      <c r="O45" s="52"/>
      <c r="P45" s="65"/>
      <c r="Q45" s="6"/>
      <c r="R45" s="6"/>
      <c r="S45" s="6"/>
      <c r="T45" s="6"/>
      <c r="U45" s="6"/>
      <c r="V45" s="6"/>
      <c r="W45" s="8"/>
      <c r="X45" s="8"/>
      <c r="Y45" s="6"/>
      <c r="Z45" s="6"/>
    </row>
    <row r="46" spans="2:26" x14ac:dyDescent="0.2">
      <c r="B46" s="68" t="s">
        <v>4</v>
      </c>
      <c r="C46" s="82" t="s">
        <v>48</v>
      </c>
      <c r="D46" s="341"/>
      <c r="E46" s="52"/>
      <c r="F46" s="65"/>
      <c r="G46" s="50"/>
      <c r="H46" s="66"/>
      <c r="I46" s="52"/>
      <c r="J46" s="67"/>
      <c r="K46" s="52"/>
      <c r="L46" s="65"/>
      <c r="M46" s="52"/>
      <c r="N46" s="66"/>
      <c r="O46" s="52"/>
      <c r="P46" s="65"/>
      <c r="Q46" s="6"/>
      <c r="R46" s="6"/>
      <c r="S46" s="6"/>
      <c r="T46" s="6"/>
      <c r="U46" s="6"/>
      <c r="V46" s="6"/>
      <c r="W46" s="6"/>
      <c r="X46" s="6"/>
      <c r="Y46" s="6"/>
      <c r="Z46" s="6"/>
    </row>
    <row r="47" spans="2:26" x14ac:dyDescent="0.2">
      <c r="B47" s="53"/>
      <c r="C47" s="54">
        <v>5.0999999999999996</v>
      </c>
      <c r="D47" s="339" t="s">
        <v>5</v>
      </c>
      <c r="E47" s="83"/>
      <c r="F47" s="346"/>
      <c r="G47" s="368">
        <v>58.9</v>
      </c>
      <c r="H47" s="369">
        <v>58.9</v>
      </c>
      <c r="I47" s="368">
        <v>47.5</v>
      </c>
      <c r="J47" s="369">
        <v>47.5</v>
      </c>
      <c r="K47" s="368"/>
      <c r="L47" s="369"/>
      <c r="M47" s="368">
        <v>21509.9</v>
      </c>
      <c r="N47" s="369">
        <v>21509.9</v>
      </c>
      <c r="O47" s="368">
        <v>63935</v>
      </c>
      <c r="P47" s="395">
        <v>63935</v>
      </c>
      <c r="Q47" s="6"/>
      <c r="R47" s="6"/>
      <c r="S47" s="6"/>
      <c r="T47" s="6"/>
      <c r="U47" s="6"/>
      <c r="V47" s="6"/>
      <c r="W47" s="6"/>
      <c r="X47" s="6"/>
      <c r="Y47" s="6"/>
      <c r="Z47" s="6"/>
    </row>
    <row r="48" spans="2:26" x14ac:dyDescent="0.2">
      <c r="B48" s="53"/>
      <c r="C48" s="54">
        <v>5.2</v>
      </c>
      <c r="D48" s="339" t="s">
        <v>27</v>
      </c>
      <c r="E48" s="83"/>
      <c r="F48" s="346"/>
      <c r="G48" s="368">
        <v>737.2</v>
      </c>
      <c r="H48" s="369">
        <v>737.2</v>
      </c>
      <c r="I48" s="368">
        <v>704.9</v>
      </c>
      <c r="J48" s="369">
        <v>704.9</v>
      </c>
      <c r="K48" s="368"/>
      <c r="L48" s="369"/>
      <c r="M48" s="368">
        <v>252304.8</v>
      </c>
      <c r="N48" s="369">
        <v>252304.8</v>
      </c>
      <c r="O48" s="368">
        <v>751482.3</v>
      </c>
      <c r="P48" s="395">
        <v>751482.3</v>
      </c>
      <c r="Q48" s="380"/>
      <c r="R48" s="6"/>
      <c r="S48" s="6"/>
      <c r="T48" s="6"/>
      <c r="U48" s="6"/>
      <c r="V48" s="6"/>
      <c r="W48" s="6"/>
      <c r="X48" s="6"/>
      <c r="Y48" s="6"/>
      <c r="Z48" s="6"/>
    </row>
    <row r="49" spans="2:26" ht="15.75" thickBot="1" x14ac:dyDescent="0.25">
      <c r="B49" s="53"/>
      <c r="C49" s="54">
        <v>5.3</v>
      </c>
      <c r="D49" s="339" t="s">
        <v>23</v>
      </c>
      <c r="E49" s="84">
        <f>E48/12</f>
        <v>0</v>
      </c>
      <c r="F49" s="85">
        <f t="shared" ref="F49:P49" si="2">F48/12</f>
        <v>0</v>
      </c>
      <c r="G49" s="344">
        <f t="shared" si="2"/>
        <v>61.433333333333337</v>
      </c>
      <c r="H49" s="85">
        <f>H48/12</f>
        <v>61.433333333333337</v>
      </c>
      <c r="I49" s="84">
        <f t="shared" si="2"/>
        <v>58.741666666666667</v>
      </c>
      <c r="J49" s="85">
        <f t="shared" si="2"/>
        <v>58.741666666666667</v>
      </c>
      <c r="K49" s="84">
        <f t="shared" si="2"/>
        <v>0</v>
      </c>
      <c r="L49" s="85">
        <f t="shared" si="2"/>
        <v>0</v>
      </c>
      <c r="M49" s="84">
        <f>M48/12</f>
        <v>21025.399999999998</v>
      </c>
      <c r="N49" s="85">
        <f>N48/12</f>
        <v>21025.399999999998</v>
      </c>
      <c r="O49" s="84">
        <f t="shared" si="2"/>
        <v>62623.525000000001</v>
      </c>
      <c r="P49" s="85">
        <f t="shared" si="2"/>
        <v>62623.525000000001</v>
      </c>
      <c r="Q49" s="6"/>
      <c r="R49" s="6"/>
      <c r="S49" s="6"/>
      <c r="T49" s="6"/>
      <c r="U49" s="6"/>
      <c r="V49" s="6"/>
      <c r="W49" s="6"/>
      <c r="X49" s="6"/>
      <c r="Y49" s="6"/>
      <c r="Z49" s="6"/>
    </row>
    <row r="50" spans="2:26" ht="45" customHeight="1" x14ac:dyDescent="0.2">
      <c r="B50" s="86"/>
      <c r="C50" s="87"/>
      <c r="D50" s="88"/>
      <c r="E50" s="269" t="str">
        <f>"Grand Total as of "&amp;""&amp;TEXT(E$18,"MM/DD/YYYY")&amp;" for ALL markets in col. 1-12."</f>
        <v>Grand Total as of 12/31/2023 for ALL markets in col. 1-12.</v>
      </c>
      <c r="F50" s="89"/>
      <c r="G50" s="89"/>
      <c r="H50" s="89"/>
      <c r="I50" s="89"/>
      <c r="J50" s="89"/>
      <c r="K50" s="90"/>
      <c r="L50" s="89"/>
      <c r="M50" s="89"/>
      <c r="N50" s="89"/>
      <c r="O50" s="89"/>
      <c r="P50" s="91"/>
      <c r="Q50" s="6"/>
      <c r="R50" s="6"/>
      <c r="S50" s="6"/>
      <c r="T50" s="6"/>
      <c r="U50" s="6"/>
      <c r="V50" s="6"/>
      <c r="W50" s="6"/>
      <c r="X50" s="6"/>
      <c r="Y50" s="6"/>
      <c r="Z50" s="6"/>
    </row>
    <row r="51" spans="2:26" ht="13.5" customHeight="1" x14ac:dyDescent="0.2">
      <c r="B51" s="92"/>
      <c r="C51" s="93"/>
      <c r="D51" s="94"/>
      <c r="E51" s="320"/>
      <c r="F51" s="95"/>
      <c r="G51" s="95"/>
      <c r="H51" s="95"/>
      <c r="I51" s="95"/>
      <c r="J51" s="95"/>
      <c r="K51" s="96"/>
      <c r="L51" s="95"/>
      <c r="M51" s="95"/>
      <c r="N51" s="95"/>
      <c r="O51" s="95"/>
      <c r="P51" s="97"/>
      <c r="Q51" s="6"/>
      <c r="R51" s="6"/>
      <c r="S51" s="6"/>
      <c r="T51" s="6"/>
      <c r="U51" s="6"/>
      <c r="V51" s="6"/>
      <c r="W51" s="6"/>
      <c r="X51" s="6"/>
      <c r="Y51" s="6"/>
      <c r="Z51" s="6"/>
    </row>
    <row r="52" spans="2:26" x14ac:dyDescent="0.2">
      <c r="B52" s="98" t="s">
        <v>56</v>
      </c>
      <c r="C52" s="99" t="s">
        <v>53</v>
      </c>
      <c r="D52" s="100"/>
      <c r="E52" s="370">
        <v>8265.2454929304822</v>
      </c>
      <c r="F52" s="101"/>
      <c r="G52" s="101"/>
      <c r="H52" s="101"/>
      <c r="I52" s="101"/>
      <c r="J52" s="101"/>
      <c r="K52" s="96"/>
      <c r="L52" s="101"/>
      <c r="M52" s="101"/>
      <c r="N52" s="101"/>
      <c r="O52" s="101"/>
      <c r="P52" s="102"/>
      <c r="Q52" s="6"/>
      <c r="R52" s="6"/>
      <c r="S52" s="6"/>
      <c r="T52" s="6"/>
      <c r="U52" s="6"/>
      <c r="V52" s="6"/>
      <c r="W52" s="6"/>
      <c r="X52" s="6"/>
      <c r="Y52" s="6"/>
      <c r="Z52" s="6"/>
    </row>
    <row r="53" spans="2:26" ht="15.75" thickBot="1" x14ac:dyDescent="0.25">
      <c r="B53" s="103" t="s">
        <v>57</v>
      </c>
      <c r="C53" s="104" t="s">
        <v>129</v>
      </c>
      <c r="D53" s="105"/>
      <c r="E53" s="106"/>
      <c r="F53" s="107"/>
      <c r="G53" s="107"/>
      <c r="H53" s="107"/>
      <c r="I53" s="107"/>
      <c r="J53" s="107"/>
      <c r="K53" s="108"/>
      <c r="L53" s="107"/>
      <c r="M53" s="107"/>
      <c r="N53" s="107"/>
      <c r="O53" s="107"/>
      <c r="P53" s="109"/>
    </row>
    <row r="54" spans="2:26" x14ac:dyDescent="0.2">
      <c r="B54" s="11"/>
      <c r="C54" s="11"/>
      <c r="D54" s="11"/>
      <c r="E54" s="110"/>
      <c r="F54" s="110"/>
      <c r="G54" s="110"/>
      <c r="H54" s="110"/>
      <c r="I54" s="110"/>
      <c r="J54" s="110"/>
      <c r="K54" s="110"/>
      <c r="L54" s="110"/>
      <c r="M54" s="110"/>
      <c r="N54" s="110"/>
      <c r="O54" s="110"/>
      <c r="P54" s="110"/>
    </row>
    <row r="55" spans="2:26" ht="15.75" x14ac:dyDescent="0.25">
      <c r="B55" s="111" t="s">
        <v>61</v>
      </c>
      <c r="C55" s="111"/>
      <c r="D55" s="111"/>
      <c r="E55" s="110"/>
      <c r="F55" s="110"/>
      <c r="G55" s="110"/>
      <c r="H55" s="110"/>
      <c r="I55" s="110"/>
      <c r="J55" s="110"/>
      <c r="K55" s="110"/>
      <c r="L55" s="110"/>
      <c r="M55" s="110"/>
      <c r="N55" s="110"/>
      <c r="O55" s="110"/>
      <c r="P55" s="110"/>
    </row>
    <row r="56" spans="2:26" ht="17.25" customHeight="1" x14ac:dyDescent="0.25">
      <c r="B56" s="111"/>
      <c r="C56" s="191" t="s">
        <v>137</v>
      </c>
      <c r="D56" s="191"/>
      <c r="E56" s="110"/>
      <c r="F56" s="110"/>
      <c r="G56" s="110"/>
      <c r="H56" s="110"/>
      <c r="I56" s="110"/>
      <c r="J56" s="110"/>
      <c r="K56" s="110"/>
      <c r="L56" s="110"/>
      <c r="M56" s="110"/>
      <c r="N56" s="110"/>
      <c r="O56" s="110"/>
      <c r="P56" s="110"/>
    </row>
    <row r="57" spans="2:26" ht="16.5" customHeight="1" x14ac:dyDescent="0.25">
      <c r="B57" s="111"/>
      <c r="C57" s="111" t="s">
        <v>70</v>
      </c>
      <c r="D57" s="28"/>
      <c r="E57" s="110"/>
      <c r="F57" s="110"/>
      <c r="G57" s="110"/>
      <c r="H57" s="110"/>
      <c r="I57" s="110"/>
      <c r="J57" s="110"/>
      <c r="K57" s="110"/>
      <c r="L57" s="110"/>
      <c r="M57" s="110"/>
      <c r="N57" s="110"/>
      <c r="O57" s="110"/>
      <c r="P57" s="110"/>
    </row>
    <row r="58" spans="2:26" ht="17.25" customHeight="1" x14ac:dyDescent="0.25">
      <c r="B58" s="111"/>
      <c r="C58" s="111" t="s">
        <v>66</v>
      </c>
      <c r="D58" s="28"/>
    </row>
    <row r="59" spans="2:26" ht="17.25" customHeight="1" x14ac:dyDescent="0.2">
      <c r="B59" s="28"/>
      <c r="C59" s="191" t="s">
        <v>101</v>
      </c>
      <c r="D59" s="191"/>
      <c r="E59" s="112"/>
    </row>
    <row r="60" spans="2:26" ht="13.15" customHeight="1" x14ac:dyDescent="0.2">
      <c r="C60" s="113"/>
      <c r="D60" s="113"/>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28:E29 G31:G34 I31:I34 E31:E35 E38:E39">
    <cfRule type="cellIs" dxfId="50" priority="106" stopIfTrue="1" operator="lessThan">
      <formula>0</formula>
    </cfRule>
  </conditionalFormatting>
  <conditionalFormatting sqref="E41:E44">
    <cfRule type="cellIs" dxfId="49" priority="39" stopIfTrue="1" operator="lessThan">
      <formula>0</formula>
    </cfRule>
  </conditionalFormatting>
  <conditionalFormatting sqref="E47:O48">
    <cfRule type="cellIs" dxfId="48" priority="1" stopIfTrue="1" operator="lessThan">
      <formula>0</formula>
    </cfRule>
  </conditionalFormatting>
  <conditionalFormatting sqref="E35:P35">
    <cfRule type="cellIs" dxfId="47" priority="43" stopIfTrue="1" operator="lessThan">
      <formula>0</formula>
    </cfRule>
  </conditionalFormatting>
  <conditionalFormatting sqref="F43:F44">
    <cfRule type="cellIs" dxfId="46" priority="33" stopIfTrue="1" operator="lessThan">
      <formula>0</formula>
    </cfRule>
  </conditionalFormatting>
  <conditionalFormatting sqref="G28:G29">
    <cfRule type="cellIs" dxfId="45" priority="18" stopIfTrue="1" operator="lessThan">
      <formula>0</formula>
    </cfRule>
  </conditionalFormatting>
  <conditionalFormatting sqref="G38:G39 I38:I39 K38:K39">
    <cfRule type="cellIs" dxfId="44" priority="42" stopIfTrue="1" operator="lessThan">
      <formula>0</formula>
    </cfRule>
  </conditionalFormatting>
  <conditionalFormatting sqref="G41:G44">
    <cfRule type="cellIs" dxfId="43" priority="32" stopIfTrue="1" operator="lessThan">
      <formula>0</formula>
    </cfRule>
  </conditionalFormatting>
  <conditionalFormatting sqref="H43:H44">
    <cfRule type="cellIs" dxfId="42" priority="31" stopIfTrue="1" operator="lessThan">
      <formula>0</formula>
    </cfRule>
  </conditionalFormatting>
  <conditionalFormatting sqref="I28:I29">
    <cfRule type="cellIs" dxfId="41" priority="19" stopIfTrue="1" operator="lessThan">
      <formula>0</formula>
    </cfRule>
  </conditionalFormatting>
  <conditionalFormatting sqref="I41:I44">
    <cfRule type="cellIs" dxfId="40" priority="30" stopIfTrue="1" operator="lessThan">
      <formula>0</formula>
    </cfRule>
  </conditionalFormatting>
  <conditionalFormatting sqref="J43:J44">
    <cfRule type="cellIs" dxfId="39" priority="29" stopIfTrue="1" operator="lessThan">
      <formula>0</formula>
    </cfRule>
  </conditionalFormatting>
  <conditionalFormatting sqref="K31:K34">
    <cfRule type="cellIs" dxfId="38" priority="75" stopIfTrue="1" operator="lessThan">
      <formula>0</formula>
    </cfRule>
  </conditionalFormatting>
  <conditionalFormatting sqref="K41:K44">
    <cfRule type="cellIs" dxfId="37" priority="28" stopIfTrue="1" operator="lessThan">
      <formula>0</formula>
    </cfRule>
  </conditionalFormatting>
  <conditionalFormatting sqref="L43:L44">
    <cfRule type="cellIs" dxfId="36" priority="27" stopIfTrue="1" operator="lessThan">
      <formula>0</formula>
    </cfRule>
  </conditionalFormatting>
  <conditionalFormatting sqref="M28 O28 K28:K29">
    <cfRule type="cellIs" dxfId="35" priority="20" stopIfTrue="1" operator="lessThan">
      <formula>0</formula>
    </cfRule>
  </conditionalFormatting>
  <conditionalFormatting sqref="M31:M33">
    <cfRule type="cellIs" dxfId="34" priority="14" stopIfTrue="1" operator="lessThan">
      <formula>0</formula>
    </cfRule>
  </conditionalFormatting>
  <conditionalFormatting sqref="M38:M39">
    <cfRule type="cellIs" dxfId="33" priority="11" stopIfTrue="1" operator="lessThan">
      <formula>0</formula>
    </cfRule>
  </conditionalFormatting>
  <conditionalFormatting sqref="M41:M44">
    <cfRule type="cellIs" dxfId="32" priority="8" stopIfTrue="1" operator="lessThan">
      <formula>0</formula>
    </cfRule>
  </conditionalFormatting>
  <conditionalFormatting sqref="N44">
    <cfRule type="cellIs" dxfId="31" priority="25" stopIfTrue="1" operator="lessThan">
      <formula>0</formula>
    </cfRule>
  </conditionalFormatting>
  <conditionalFormatting sqref="O31:O33">
    <cfRule type="cellIs" dxfId="30" priority="13" stopIfTrue="1" operator="lessThan">
      <formula>0</formula>
    </cfRule>
  </conditionalFormatting>
  <conditionalFormatting sqref="O38:O39">
    <cfRule type="cellIs" dxfId="29" priority="10" stopIfTrue="1" operator="lessThan">
      <formula>0</formula>
    </cfRule>
  </conditionalFormatting>
  <conditionalFormatting sqref="O41:O44">
    <cfRule type="cellIs" dxfId="28" priority="7" stopIfTrue="1" operator="lessThan">
      <formula>0</formula>
    </cfRule>
  </conditionalFormatting>
  <conditionalFormatting sqref="P44">
    <cfRule type="cellIs" dxfId="27" priority="23"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customProperties>
    <customPr name="_pios_id" r:id="rId2"/>
  </customProperties>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R59"/>
  <sheetViews>
    <sheetView topLeftCell="A8" zoomScale="70" zoomScaleNormal="70" workbookViewId="0">
      <selection activeCell="N22" sqref="N22"/>
    </sheetView>
  </sheetViews>
  <sheetFormatPr defaultColWidth="9.28515625" defaultRowHeight="15" x14ac:dyDescent="0.2"/>
  <cols>
    <col min="1" max="1" width="1.7109375" style="6" customWidth="1"/>
    <col min="2" max="2" width="3.5703125" style="12" customWidth="1"/>
    <col min="3" max="3" width="5.42578125" style="12" customWidth="1"/>
    <col min="4" max="4" width="78" style="12" customWidth="1"/>
    <col min="5" max="5" width="24.140625" style="6" customWidth="1"/>
    <col min="6" max="6" width="27.42578125" style="6" customWidth="1"/>
    <col min="7" max="7" width="17.85546875" style="6" customWidth="1"/>
    <col min="8" max="8" width="25.140625" style="6" customWidth="1"/>
    <col min="9" max="16" width="19.42578125" style="6" customWidth="1"/>
    <col min="17" max="16384" width="9.28515625" style="6"/>
  </cols>
  <sheetData>
    <row r="1" spans="2:16" ht="15.75" x14ac:dyDescent="0.25">
      <c r="B1" s="13" t="s">
        <v>138</v>
      </c>
      <c r="C1" s="11"/>
      <c r="D1" s="11"/>
    </row>
    <row r="2" spans="2:16" ht="15.75" x14ac:dyDescent="0.25">
      <c r="B2" s="13" t="s">
        <v>141</v>
      </c>
      <c r="C2" s="11"/>
      <c r="D2" s="11"/>
    </row>
    <row r="3" spans="2:16" ht="15.75" x14ac:dyDescent="0.25">
      <c r="B3" s="13" t="s">
        <v>60</v>
      </c>
      <c r="C3" s="11"/>
      <c r="D3" s="114"/>
    </row>
    <row r="4" spans="2:16" x14ac:dyDescent="0.2">
      <c r="B4" s="11"/>
      <c r="C4" s="11"/>
      <c r="D4" s="11"/>
    </row>
    <row r="5" spans="2:16" s="5" customFormat="1" ht="15.75" x14ac:dyDescent="0.25">
      <c r="B5" s="25" t="s">
        <v>87</v>
      </c>
      <c r="C5" s="26"/>
      <c r="D5" s="26"/>
      <c r="E5" s="6"/>
      <c r="F5" s="6"/>
      <c r="G5" s="6"/>
      <c r="I5" s="6"/>
      <c r="J5" s="6"/>
      <c r="K5" s="6"/>
      <c r="L5" s="6"/>
      <c r="M5" s="6"/>
      <c r="O5" s="6"/>
      <c r="P5" s="6"/>
    </row>
    <row r="6" spans="2:16" s="5" customFormat="1" ht="15" customHeight="1" x14ac:dyDescent="0.2">
      <c r="B6" s="336"/>
      <c r="C6" s="313"/>
      <c r="D6" s="334">
        <f>'Cover Page'!C7</f>
        <v>80802</v>
      </c>
      <c r="E6" s="278"/>
      <c r="F6" s="278"/>
      <c r="G6" s="6"/>
      <c r="H6" s="7"/>
      <c r="K6" s="6"/>
      <c r="L6" s="6"/>
      <c r="M6" s="6"/>
      <c r="N6" s="7"/>
    </row>
    <row r="7" spans="2:16" s="5" customFormat="1" ht="15.75" customHeight="1" x14ac:dyDescent="0.25">
      <c r="B7" s="25" t="s">
        <v>88</v>
      </c>
      <c r="C7" s="26"/>
      <c r="D7" s="26"/>
      <c r="E7" s="278"/>
      <c r="F7" s="278"/>
      <c r="G7" s="6"/>
      <c r="H7" s="6"/>
      <c r="K7" s="6"/>
      <c r="L7" s="6"/>
      <c r="M7" s="6"/>
      <c r="N7" s="6"/>
    </row>
    <row r="8" spans="2:16" s="5" customFormat="1" ht="15" customHeight="1" x14ac:dyDescent="0.2">
      <c r="B8" s="336"/>
      <c r="C8" s="313"/>
      <c r="D8" s="314" t="str">
        <f>'Cover Page'!C8</f>
        <v>United States Branch of the Sun Life Assurance Company of Canada</v>
      </c>
      <c r="E8" s="278"/>
      <c r="F8" s="278"/>
      <c r="G8" s="6"/>
      <c r="H8" s="7"/>
      <c r="I8" s="6"/>
      <c r="J8" s="6"/>
      <c r="K8" s="6"/>
      <c r="L8" s="6"/>
      <c r="M8" s="6"/>
      <c r="N8" s="7"/>
      <c r="O8" s="6"/>
      <c r="P8" s="6"/>
    </row>
    <row r="9" spans="2:16" s="5" customFormat="1" ht="15.75" customHeight="1" x14ac:dyDescent="0.25">
      <c r="B9" s="32" t="s">
        <v>90</v>
      </c>
      <c r="C9" s="26"/>
      <c r="D9" s="26"/>
      <c r="E9" s="279" t="s">
        <v>124</v>
      </c>
      <c r="F9" s="278"/>
      <c r="I9" s="6"/>
      <c r="J9" s="6"/>
      <c r="O9" s="6"/>
      <c r="P9" s="6"/>
    </row>
    <row r="10" spans="2:16" s="5" customFormat="1" ht="15" customHeight="1" x14ac:dyDescent="0.2">
      <c r="B10" s="336"/>
      <c r="C10" s="313"/>
      <c r="D10" s="315">
        <f>'Cover Page'!C9</f>
        <v>0</v>
      </c>
      <c r="E10" s="278"/>
      <c r="F10" s="278"/>
      <c r="H10" s="7"/>
      <c r="I10" s="6"/>
      <c r="J10" s="6"/>
      <c r="K10" s="6"/>
      <c r="L10" s="6"/>
      <c r="N10" s="7"/>
      <c r="O10" s="6"/>
      <c r="P10" s="6"/>
    </row>
    <row r="11" spans="2:16" s="5" customFormat="1" ht="15.75" customHeight="1" x14ac:dyDescent="0.25">
      <c r="B11" s="32" t="s">
        <v>85</v>
      </c>
      <c r="C11" s="26"/>
      <c r="D11" s="26"/>
      <c r="E11" s="278"/>
      <c r="F11" s="278"/>
      <c r="H11" s="6"/>
      <c r="I11" s="6"/>
      <c r="J11" s="6"/>
      <c r="N11" s="6"/>
      <c r="O11" s="6"/>
      <c r="P11" s="6"/>
    </row>
    <row r="12" spans="2:16" s="5" customFormat="1" x14ac:dyDescent="0.2">
      <c r="B12" s="336"/>
      <c r="C12" s="313"/>
      <c r="D12" s="315" t="str">
        <f>'Cover Page'!C6</f>
        <v>2023</v>
      </c>
      <c r="E12" s="6"/>
      <c r="F12" s="6"/>
      <c r="H12" s="7"/>
      <c r="I12" s="6"/>
      <c r="J12" s="6"/>
      <c r="K12" s="6"/>
      <c r="L12" s="6"/>
      <c r="N12" s="7"/>
      <c r="O12" s="6"/>
      <c r="P12" s="6"/>
    </row>
    <row r="13" spans="2:16" s="5" customFormat="1" x14ac:dyDescent="0.2">
      <c r="B13" s="11"/>
      <c r="C13" s="11"/>
      <c r="D13" s="11"/>
      <c r="G13" s="8"/>
      <c r="H13" s="8"/>
      <c r="I13" s="6"/>
      <c r="J13" s="6"/>
      <c r="M13" s="8"/>
      <c r="N13" s="8"/>
      <c r="O13" s="6"/>
      <c r="P13" s="6"/>
    </row>
    <row r="14" spans="2:16" s="12" customFormat="1" ht="15.75" thickBot="1" x14ac:dyDescent="0.25">
      <c r="B14" s="11"/>
      <c r="C14" s="11"/>
      <c r="D14" s="321"/>
    </row>
    <row r="15" spans="2:16" s="12" customFormat="1" ht="16.5" thickBot="1" x14ac:dyDescent="0.3">
      <c r="B15" s="11"/>
      <c r="C15" s="11"/>
      <c r="D15" s="11"/>
      <c r="E15" s="255"/>
      <c r="F15" s="256"/>
      <c r="G15" s="256" t="s">
        <v>33</v>
      </c>
      <c r="H15" s="256"/>
      <c r="I15" s="256"/>
      <c r="J15" s="256"/>
      <c r="K15" s="255"/>
      <c r="L15" s="256"/>
      <c r="M15" s="256" t="s">
        <v>33</v>
      </c>
      <c r="N15" s="256"/>
      <c r="O15" s="256"/>
      <c r="P15" s="268"/>
    </row>
    <row r="16" spans="2:16" s="12" customFormat="1" ht="16.5" customHeight="1" thickBot="1" x14ac:dyDescent="0.25">
      <c r="B16" s="11"/>
      <c r="C16" s="11"/>
      <c r="D16" s="11"/>
      <c r="E16" s="257"/>
      <c r="F16" s="271"/>
      <c r="G16" s="273" t="s">
        <v>106</v>
      </c>
      <c r="H16" s="271"/>
      <c r="I16" s="271"/>
      <c r="J16" s="272"/>
      <c r="K16" s="258"/>
      <c r="L16" s="259"/>
      <c r="M16" s="260" t="s">
        <v>107</v>
      </c>
      <c r="N16" s="259"/>
      <c r="O16" s="259"/>
      <c r="P16" s="261"/>
    </row>
    <row r="17" spans="2:18" s="12" customFormat="1" ht="16.5" thickBot="1" x14ac:dyDescent="0.3">
      <c r="B17" s="11"/>
      <c r="C17" s="11"/>
      <c r="D17" s="11"/>
      <c r="E17" s="275" t="s">
        <v>8</v>
      </c>
      <c r="F17" s="274"/>
      <c r="G17" s="275"/>
      <c r="H17" s="277" t="s">
        <v>9</v>
      </c>
      <c r="I17" s="266" t="s">
        <v>10</v>
      </c>
      <c r="J17" s="267"/>
      <c r="K17" s="275" t="s">
        <v>8</v>
      </c>
      <c r="L17" s="276"/>
      <c r="M17" s="275" t="s">
        <v>9</v>
      </c>
      <c r="N17" s="276"/>
      <c r="O17" s="266" t="s">
        <v>10</v>
      </c>
      <c r="P17" s="267"/>
    </row>
    <row r="18" spans="2:18" s="12" customFormat="1" x14ac:dyDescent="0.2">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18" s="12" customFormat="1" ht="32.25" thickBot="1" x14ac:dyDescent="0.25">
      <c r="B19" s="252"/>
      <c r="C19" s="249"/>
      <c r="D19" s="254" t="s">
        <v>151</v>
      </c>
      <c r="E19" s="38" t="str">
        <f>"12/31/"&amp;""&amp;'Cover Page'!C$6</f>
        <v>12/31/2023</v>
      </c>
      <c r="F19" s="39">
        <f>DATE(YEAR(E19)+0,MONTH(E19)+3,DAY(E19)+0)</f>
        <v>45382</v>
      </c>
      <c r="G19" s="38" t="str">
        <f>"12/31/"&amp;""&amp;'Cover Page'!C$6</f>
        <v>12/31/2023</v>
      </c>
      <c r="H19" s="40">
        <f>DATE(YEAR(G19)+0,MONTH(G19)+3,DAY(G19)+0)</f>
        <v>45382</v>
      </c>
      <c r="I19" s="38" t="str">
        <f>"12/31/"&amp;""&amp;'Cover Page'!C$6</f>
        <v>12/31/2023</v>
      </c>
      <c r="J19" s="40">
        <f>DATE(YEAR(I19)+0,MONTH(I19)+3,DAY(I19)+0)</f>
        <v>45382</v>
      </c>
      <c r="K19" s="38" t="str">
        <f>"12/31/"&amp;""&amp;'Cover Page'!C$6</f>
        <v>12/31/2023</v>
      </c>
      <c r="L19" s="40">
        <f>DATE(YEAR(K19)+0,MONTH(K19)+3,DAY(K19)+0)</f>
        <v>45382</v>
      </c>
      <c r="M19" s="38" t="str">
        <f>"12/31/"&amp;""&amp;'Cover Page'!C$6</f>
        <v>12/31/2023</v>
      </c>
      <c r="N19" s="40">
        <f>DATE(YEAR(M19)+0,MONTH(M19)+3,DAY(M19)+0)</f>
        <v>45382</v>
      </c>
      <c r="O19" s="38" t="str">
        <f>"12/31/"&amp;""&amp;'Cover Page'!C$6</f>
        <v>12/31/2023</v>
      </c>
      <c r="P19" s="40">
        <f>DATE(YEAR(O19)+0,MONTH(O19)+3,DAY(O19)+0)</f>
        <v>45382</v>
      </c>
    </row>
    <row r="20" spans="2:18" s="12" customFormat="1" ht="21" customHeight="1" x14ac:dyDescent="0.2">
      <c r="B20" s="250"/>
      <c r="C20" s="251"/>
      <c r="D20" s="347" t="s">
        <v>149</v>
      </c>
      <c r="E20" s="351">
        <v>1</v>
      </c>
      <c r="F20" s="352">
        <v>2</v>
      </c>
      <c r="G20" s="115">
        <v>3</v>
      </c>
      <c r="H20" s="116">
        <v>4</v>
      </c>
      <c r="I20" s="115">
        <v>5</v>
      </c>
      <c r="J20" s="116">
        <v>6</v>
      </c>
      <c r="K20" s="115">
        <v>7</v>
      </c>
      <c r="L20" s="116">
        <v>8</v>
      </c>
      <c r="M20" s="115">
        <v>9</v>
      </c>
      <c r="N20" s="116">
        <v>10</v>
      </c>
      <c r="O20" s="115">
        <v>11</v>
      </c>
      <c r="P20" s="116">
        <v>12</v>
      </c>
    </row>
    <row r="21" spans="2:18" s="12" customFormat="1" x14ac:dyDescent="0.2">
      <c r="B21" s="46" t="s">
        <v>0</v>
      </c>
      <c r="C21" s="47" t="s">
        <v>64</v>
      </c>
      <c r="D21" s="348"/>
      <c r="E21" s="117"/>
      <c r="F21" s="118"/>
      <c r="G21" s="117"/>
      <c r="H21" s="119"/>
      <c r="I21" s="117"/>
      <c r="J21" s="118"/>
      <c r="K21" s="117"/>
      <c r="L21" s="118"/>
      <c r="M21" s="117"/>
      <c r="N21" s="119"/>
      <c r="O21" s="117"/>
      <c r="P21" s="118"/>
    </row>
    <row r="22" spans="2:18" s="12" customFormat="1" x14ac:dyDescent="0.2">
      <c r="B22" s="53"/>
      <c r="C22" s="54">
        <v>1.1000000000000001</v>
      </c>
      <c r="D22" s="339" t="s">
        <v>15</v>
      </c>
      <c r="E22" s="353"/>
      <c r="F22" s="121"/>
      <c r="G22" s="371">
        <v>5191.0310498781864</v>
      </c>
      <c r="H22" s="372">
        <v>5208.7400000000007</v>
      </c>
      <c r="I22" s="371">
        <v>8067.5928226589367</v>
      </c>
      <c r="J22" s="372">
        <v>8037.23</v>
      </c>
      <c r="K22" s="371"/>
      <c r="L22" s="372"/>
      <c r="M22" s="371">
        <v>10656492.156123199</v>
      </c>
      <c r="N22" s="373">
        <v>10729993.079999998</v>
      </c>
      <c r="O22" s="371">
        <v>28508617.290004261</v>
      </c>
      <c r="P22" s="372">
        <v>28622802.66</v>
      </c>
      <c r="Q22" s="380"/>
      <c r="R22" s="6"/>
    </row>
    <row r="23" spans="2:18" s="12" customFormat="1" x14ac:dyDescent="0.2">
      <c r="B23" s="53"/>
      <c r="C23" s="54">
        <v>1.2</v>
      </c>
      <c r="D23" s="339" t="s">
        <v>16</v>
      </c>
      <c r="E23" s="120"/>
      <c r="F23" s="121"/>
      <c r="G23" s="371">
        <v>0</v>
      </c>
      <c r="H23" s="372"/>
      <c r="I23" s="371">
        <v>0</v>
      </c>
      <c r="J23" s="372"/>
      <c r="K23" s="371"/>
      <c r="L23" s="372"/>
      <c r="M23" s="371">
        <v>0</v>
      </c>
      <c r="N23" s="372">
        <v>0</v>
      </c>
      <c r="O23" s="371">
        <v>0</v>
      </c>
      <c r="P23" s="372">
        <v>0</v>
      </c>
      <c r="Q23" s="6"/>
      <c r="R23" s="6"/>
    </row>
    <row r="24" spans="2:18" s="12" customFormat="1" x14ac:dyDescent="0.2">
      <c r="B24" s="53"/>
      <c r="C24" s="54">
        <v>1.3</v>
      </c>
      <c r="D24" s="339" t="s">
        <v>34</v>
      </c>
      <c r="E24" s="120"/>
      <c r="F24" s="121"/>
      <c r="G24" s="371">
        <v>0</v>
      </c>
      <c r="H24" s="372"/>
      <c r="I24" s="371">
        <v>0</v>
      </c>
      <c r="J24" s="372"/>
      <c r="K24" s="371"/>
      <c r="L24" s="372"/>
      <c r="M24" s="371">
        <v>0</v>
      </c>
      <c r="N24" s="372">
        <v>0</v>
      </c>
      <c r="O24" s="371">
        <v>0</v>
      </c>
      <c r="P24" s="372">
        <v>0</v>
      </c>
      <c r="Q24" s="380"/>
      <c r="R24" s="6"/>
    </row>
    <row r="25" spans="2:18" s="12" customFormat="1" x14ac:dyDescent="0.2">
      <c r="B25" s="53"/>
      <c r="C25" s="54">
        <v>1.4</v>
      </c>
      <c r="D25" s="339" t="s">
        <v>17</v>
      </c>
      <c r="E25" s="120"/>
      <c r="F25" s="121"/>
      <c r="G25" s="371"/>
      <c r="H25" s="372"/>
      <c r="I25" s="371"/>
      <c r="J25" s="372"/>
      <c r="K25" s="371"/>
      <c r="L25" s="372"/>
      <c r="M25" s="371"/>
      <c r="N25" s="372"/>
      <c r="O25" s="371"/>
      <c r="P25" s="372"/>
      <c r="Q25" s="6"/>
      <c r="R25" s="6"/>
    </row>
    <row r="26" spans="2:18" s="12" customFormat="1" x14ac:dyDescent="0.2">
      <c r="B26" s="122"/>
      <c r="C26" s="123"/>
      <c r="D26" s="349"/>
      <c r="E26" s="124"/>
      <c r="F26" s="125"/>
      <c r="G26" s="124"/>
      <c r="H26" s="126"/>
      <c r="I26" s="124"/>
      <c r="J26" s="125"/>
      <c r="K26" s="124"/>
      <c r="L26" s="125"/>
      <c r="M26" s="124"/>
      <c r="N26" s="126"/>
      <c r="O26" s="124"/>
      <c r="P26" s="125"/>
      <c r="Q26" s="6"/>
      <c r="R26" s="6"/>
    </row>
    <row r="27" spans="2:18" s="12" customFormat="1" x14ac:dyDescent="0.2">
      <c r="B27" s="53" t="s">
        <v>1</v>
      </c>
      <c r="C27" s="82" t="s">
        <v>65</v>
      </c>
      <c r="D27" s="339"/>
      <c r="E27" s="127"/>
      <c r="F27" s="128"/>
      <c r="G27" s="127"/>
      <c r="H27" s="129"/>
      <c r="I27" s="127"/>
      <c r="J27" s="128"/>
      <c r="K27" s="127"/>
      <c r="L27" s="128"/>
      <c r="M27" s="127"/>
      <c r="N27" s="129"/>
      <c r="O27" s="127"/>
      <c r="P27" s="128"/>
      <c r="Q27" s="6"/>
      <c r="R27" s="6"/>
    </row>
    <row r="28" spans="2:18" s="12" customFormat="1" x14ac:dyDescent="0.2">
      <c r="B28" s="53"/>
      <c r="C28" s="54">
        <v>2.1</v>
      </c>
      <c r="D28" s="339" t="s">
        <v>39</v>
      </c>
      <c r="E28" s="127"/>
      <c r="F28" s="128"/>
      <c r="G28" s="127"/>
      <c r="H28" s="129"/>
      <c r="I28" s="127"/>
      <c r="J28" s="128"/>
      <c r="K28" s="127"/>
      <c r="L28" s="128"/>
      <c r="M28" s="127"/>
      <c r="N28" s="129"/>
      <c r="O28" s="127"/>
      <c r="P28" s="128"/>
      <c r="Q28" s="6"/>
      <c r="R28" s="6"/>
    </row>
    <row r="29" spans="2:18" s="12" customFormat="1" x14ac:dyDescent="0.2">
      <c r="B29" s="53"/>
      <c r="C29" s="54"/>
      <c r="D29" s="339" t="s">
        <v>55</v>
      </c>
      <c r="E29" s="120"/>
      <c r="F29" s="130"/>
      <c r="G29" s="120"/>
      <c r="H29" s="130"/>
      <c r="I29" s="120"/>
      <c r="J29" s="130"/>
      <c r="K29" s="120"/>
      <c r="L29" s="130"/>
      <c r="M29" s="374">
        <v>6146353.3122011051</v>
      </c>
      <c r="N29" s="130"/>
      <c r="O29" s="374">
        <v>19026668.677798893</v>
      </c>
      <c r="P29" s="130"/>
      <c r="Q29" s="380"/>
      <c r="R29" s="6"/>
    </row>
    <row r="30" spans="2:18" s="12" customFormat="1" ht="28.5" customHeight="1" x14ac:dyDescent="0.2">
      <c r="B30" s="53"/>
      <c r="C30" s="54"/>
      <c r="D30" s="340" t="s">
        <v>54</v>
      </c>
      <c r="E30" s="131"/>
      <c r="F30" s="121"/>
      <c r="G30" s="131"/>
      <c r="H30" s="121"/>
      <c r="I30" s="131"/>
      <c r="J30" s="121"/>
      <c r="K30" s="131"/>
      <c r="L30" s="121"/>
      <c r="M30" s="131"/>
      <c r="N30" s="372">
        <v>5884569.8007217515</v>
      </c>
      <c r="O30" s="131"/>
      <c r="P30" s="372">
        <v>18475789.649427116</v>
      </c>
      <c r="Q30" s="380"/>
      <c r="R30" s="6"/>
    </row>
    <row r="31" spans="2:18" s="12" customFormat="1" x14ac:dyDescent="0.2">
      <c r="B31" s="53"/>
      <c r="C31" s="54">
        <v>2.2000000000000002</v>
      </c>
      <c r="D31" s="339" t="s">
        <v>35</v>
      </c>
      <c r="E31" s="127"/>
      <c r="F31" s="128"/>
      <c r="G31" s="127"/>
      <c r="H31" s="129"/>
      <c r="I31" s="127"/>
      <c r="J31" s="128"/>
      <c r="K31" s="127"/>
      <c r="L31" s="128"/>
      <c r="M31" s="127"/>
      <c r="N31" s="129"/>
      <c r="O31" s="127"/>
      <c r="P31" s="128"/>
      <c r="Q31" s="380"/>
      <c r="R31" s="6"/>
    </row>
    <row r="32" spans="2:18" s="12" customFormat="1" ht="30" x14ac:dyDescent="0.2">
      <c r="B32" s="53"/>
      <c r="C32" s="54"/>
      <c r="D32" s="340" t="s">
        <v>51</v>
      </c>
      <c r="E32" s="120"/>
      <c r="F32" s="130"/>
      <c r="G32" s="120"/>
      <c r="H32" s="132"/>
      <c r="I32" s="120"/>
      <c r="J32" s="130"/>
      <c r="K32" s="120"/>
      <c r="L32" s="130"/>
      <c r="M32" s="371">
        <v>431696.55516047915</v>
      </c>
      <c r="N32" s="132"/>
      <c r="O32" s="371">
        <v>1336361.0757748799</v>
      </c>
      <c r="P32" s="130"/>
      <c r="Q32" s="380"/>
      <c r="R32" s="6"/>
    </row>
    <row r="33" spans="2:18" s="12" customFormat="1" ht="30" x14ac:dyDescent="0.2">
      <c r="B33" s="53"/>
      <c r="C33" s="54"/>
      <c r="D33" s="340" t="s">
        <v>44</v>
      </c>
      <c r="E33" s="131"/>
      <c r="F33" s="121"/>
      <c r="G33" s="131"/>
      <c r="H33" s="133"/>
      <c r="I33" s="131"/>
      <c r="J33" s="121"/>
      <c r="K33" s="131"/>
      <c r="L33" s="121"/>
      <c r="M33" s="131"/>
      <c r="N33" s="372">
        <v>113454.65368760086</v>
      </c>
      <c r="O33" s="131"/>
      <c r="P33" s="372">
        <v>351210.5464850578</v>
      </c>
      <c r="Q33" s="6"/>
      <c r="R33" s="6"/>
    </row>
    <row r="34" spans="2:18" s="12" customFormat="1" x14ac:dyDescent="0.2">
      <c r="B34" s="53"/>
      <c r="C34" s="54">
        <v>2.2999999999999998</v>
      </c>
      <c r="D34" s="339" t="s">
        <v>28</v>
      </c>
      <c r="E34" s="120"/>
      <c r="F34" s="130"/>
      <c r="G34" s="120"/>
      <c r="H34" s="132"/>
      <c r="I34" s="120"/>
      <c r="J34" s="130"/>
      <c r="K34" s="120"/>
      <c r="L34" s="130"/>
      <c r="M34" s="371">
        <v>367441.06347649702</v>
      </c>
      <c r="N34" s="132"/>
      <c r="O34" s="371">
        <v>1167760.2103801414</v>
      </c>
      <c r="P34" s="130"/>
      <c r="Q34" s="6"/>
      <c r="R34" s="6"/>
    </row>
    <row r="35" spans="2:18" s="12" customFormat="1" x14ac:dyDescent="0.2">
      <c r="B35" s="53"/>
      <c r="C35" s="54">
        <v>2.4</v>
      </c>
      <c r="D35" s="339" t="s">
        <v>36</v>
      </c>
      <c r="E35" s="127"/>
      <c r="F35" s="128"/>
      <c r="G35" s="127"/>
      <c r="H35" s="129"/>
      <c r="I35" s="127"/>
      <c r="J35" s="128"/>
      <c r="K35" s="127"/>
      <c r="L35" s="128"/>
      <c r="M35" s="127"/>
      <c r="N35" s="129"/>
      <c r="O35" s="127"/>
      <c r="P35" s="128"/>
      <c r="Q35" s="6"/>
      <c r="R35" s="6"/>
    </row>
    <row r="36" spans="2:18" s="12" customFormat="1" ht="30" x14ac:dyDescent="0.2">
      <c r="B36" s="53"/>
      <c r="C36" s="54"/>
      <c r="D36" s="340" t="s">
        <v>52</v>
      </c>
      <c r="E36" s="120"/>
      <c r="F36" s="130"/>
      <c r="G36" s="120"/>
      <c r="H36" s="132"/>
      <c r="I36" s="120"/>
      <c r="J36" s="130"/>
      <c r="K36" s="120"/>
      <c r="L36" s="130"/>
      <c r="M36" s="120"/>
      <c r="N36" s="132"/>
      <c r="O36" s="120"/>
      <c r="P36" s="130"/>
      <c r="Q36" s="380"/>
      <c r="R36" s="6"/>
    </row>
    <row r="37" spans="2:18" s="12" customFormat="1" ht="30" x14ac:dyDescent="0.2">
      <c r="B37" s="53"/>
      <c r="C37" s="54"/>
      <c r="D37" s="340" t="s">
        <v>43</v>
      </c>
      <c r="E37" s="131"/>
      <c r="F37" s="121"/>
      <c r="G37" s="131"/>
      <c r="H37" s="133"/>
      <c r="I37" s="131"/>
      <c r="J37" s="121"/>
      <c r="K37" s="131"/>
      <c r="L37" s="121"/>
      <c r="M37" s="131"/>
      <c r="N37" s="133"/>
      <c r="O37" s="131"/>
      <c r="P37" s="121"/>
      <c r="Q37" s="6"/>
      <c r="R37" s="6"/>
    </row>
    <row r="38" spans="2:18" s="12" customFormat="1" x14ac:dyDescent="0.2">
      <c r="B38" s="53"/>
      <c r="C38" s="54">
        <v>2.5</v>
      </c>
      <c r="D38" s="339" t="s">
        <v>29</v>
      </c>
      <c r="E38" s="120"/>
      <c r="F38" s="130"/>
      <c r="G38" s="120"/>
      <c r="H38" s="132"/>
      <c r="I38" s="120"/>
      <c r="J38" s="130"/>
      <c r="K38" s="120"/>
      <c r="L38" s="130"/>
      <c r="M38" s="120"/>
      <c r="N38" s="132"/>
      <c r="O38" s="120"/>
      <c r="P38" s="130"/>
      <c r="Q38" s="6"/>
      <c r="R38" s="6"/>
    </row>
    <row r="39" spans="2:18" s="12" customFormat="1" x14ac:dyDescent="0.2">
      <c r="B39" s="53"/>
      <c r="C39" s="54">
        <v>2.6</v>
      </c>
      <c r="D39" s="339" t="s">
        <v>31</v>
      </c>
      <c r="E39" s="127"/>
      <c r="F39" s="128"/>
      <c r="G39" s="127"/>
      <c r="H39" s="129"/>
      <c r="I39" s="127"/>
      <c r="J39" s="128"/>
      <c r="K39" s="127"/>
      <c r="L39" s="128"/>
      <c r="M39" s="127"/>
      <c r="N39" s="129"/>
      <c r="O39" s="127"/>
      <c r="P39" s="128"/>
    </row>
    <row r="40" spans="2:18" s="12" customFormat="1" ht="28.5" customHeight="1" x14ac:dyDescent="0.2">
      <c r="B40" s="53"/>
      <c r="C40" s="54"/>
      <c r="D40" s="340" t="s">
        <v>112</v>
      </c>
      <c r="E40" s="120"/>
      <c r="F40" s="130"/>
      <c r="G40" s="120"/>
      <c r="H40" s="132"/>
      <c r="I40" s="120"/>
      <c r="J40" s="130"/>
      <c r="K40" s="120"/>
      <c r="L40" s="130"/>
      <c r="M40" s="120"/>
      <c r="N40" s="132"/>
      <c r="O40" s="120"/>
      <c r="P40" s="130"/>
    </row>
    <row r="41" spans="2:18" s="12" customFormat="1" ht="27.95" customHeight="1" x14ac:dyDescent="0.2">
      <c r="B41" s="53"/>
      <c r="C41" s="54"/>
      <c r="D41" s="340" t="s">
        <v>113</v>
      </c>
      <c r="E41" s="131"/>
      <c r="F41" s="121"/>
      <c r="G41" s="131"/>
      <c r="H41" s="133"/>
      <c r="I41" s="131"/>
      <c r="J41" s="121"/>
      <c r="K41" s="131"/>
      <c r="L41" s="121"/>
      <c r="M41" s="131"/>
      <c r="N41" s="133"/>
      <c r="O41" s="131"/>
      <c r="P41" s="121"/>
    </row>
    <row r="42" spans="2:18" s="12" customFormat="1" x14ac:dyDescent="0.2">
      <c r="B42" s="53"/>
      <c r="C42" s="54">
        <v>2.7</v>
      </c>
      <c r="D42" s="339" t="s">
        <v>37</v>
      </c>
      <c r="E42" s="127"/>
      <c r="F42" s="128"/>
      <c r="G42" s="127"/>
      <c r="H42" s="129"/>
      <c r="I42" s="127"/>
      <c r="J42" s="128"/>
      <c r="K42" s="127"/>
      <c r="L42" s="128"/>
      <c r="M42" s="127"/>
      <c r="N42" s="129"/>
      <c r="O42" s="127"/>
      <c r="P42" s="128"/>
    </row>
    <row r="43" spans="2:18" s="12" customFormat="1" x14ac:dyDescent="0.2">
      <c r="B43" s="53"/>
      <c r="C43" s="54"/>
      <c r="D43" s="340" t="s">
        <v>114</v>
      </c>
      <c r="E43" s="120"/>
      <c r="F43" s="130"/>
      <c r="G43" s="120"/>
      <c r="H43" s="132"/>
      <c r="I43" s="120"/>
      <c r="J43" s="130"/>
      <c r="K43" s="120"/>
      <c r="L43" s="130"/>
      <c r="M43" s="120"/>
      <c r="N43" s="132"/>
      <c r="O43" s="120"/>
      <c r="P43" s="130"/>
    </row>
    <row r="44" spans="2:18" s="12" customFormat="1" ht="30" x14ac:dyDescent="0.2">
      <c r="B44" s="53"/>
      <c r="C44" s="54"/>
      <c r="D44" s="340" t="s">
        <v>115</v>
      </c>
      <c r="E44" s="131"/>
      <c r="F44" s="121"/>
      <c r="G44" s="131"/>
      <c r="H44" s="133"/>
      <c r="I44" s="131"/>
      <c r="J44" s="121"/>
      <c r="K44" s="131"/>
      <c r="L44" s="121"/>
      <c r="M44" s="131"/>
      <c r="N44" s="133"/>
      <c r="O44" s="131"/>
      <c r="P44" s="121"/>
    </row>
    <row r="45" spans="2:18" s="12" customFormat="1" x14ac:dyDescent="0.2">
      <c r="B45" s="53"/>
      <c r="C45" s="134" t="s">
        <v>116</v>
      </c>
      <c r="D45" s="339" t="s">
        <v>30</v>
      </c>
      <c r="E45" s="120"/>
      <c r="F45" s="135"/>
      <c r="G45" s="120"/>
      <c r="H45" s="136"/>
      <c r="I45" s="120"/>
      <c r="J45" s="135"/>
      <c r="K45" s="120"/>
      <c r="L45" s="135"/>
      <c r="M45" s="120"/>
      <c r="N45" s="136"/>
      <c r="O45" s="120"/>
      <c r="P45" s="135"/>
    </row>
    <row r="46" spans="2:18" s="12" customFormat="1" x14ac:dyDescent="0.2">
      <c r="B46" s="53"/>
      <c r="C46" s="54">
        <v>2.9</v>
      </c>
      <c r="D46" s="339" t="s">
        <v>100</v>
      </c>
      <c r="E46" s="127"/>
      <c r="F46" s="137"/>
      <c r="G46" s="127"/>
      <c r="H46" s="138"/>
      <c r="I46" s="127"/>
      <c r="J46" s="137"/>
      <c r="K46" s="127"/>
      <c r="L46" s="137"/>
      <c r="M46" s="127"/>
      <c r="N46" s="138"/>
      <c r="O46" s="127"/>
      <c r="P46" s="137"/>
    </row>
    <row r="47" spans="2:18" s="12" customFormat="1" x14ac:dyDescent="0.2">
      <c r="B47" s="53"/>
      <c r="C47" s="54"/>
      <c r="D47" s="340" t="s">
        <v>117</v>
      </c>
      <c r="E47" s="120"/>
      <c r="F47" s="139"/>
      <c r="G47" s="120"/>
      <c r="H47" s="140"/>
      <c r="I47" s="120"/>
      <c r="J47" s="139"/>
      <c r="K47" s="120"/>
      <c r="L47" s="139"/>
      <c r="M47" s="120"/>
      <c r="N47" s="140"/>
      <c r="O47" s="120"/>
      <c r="P47" s="139"/>
    </row>
    <row r="48" spans="2:18" s="12" customFormat="1" x14ac:dyDescent="0.2">
      <c r="B48" s="53"/>
      <c r="C48" s="54"/>
      <c r="D48" s="339" t="s">
        <v>118</v>
      </c>
      <c r="E48" s="120"/>
      <c r="F48" s="139"/>
      <c r="G48" s="120"/>
      <c r="H48" s="140"/>
      <c r="I48" s="120"/>
      <c r="J48" s="139"/>
      <c r="K48" s="120"/>
      <c r="L48" s="139"/>
      <c r="M48" s="120"/>
      <c r="N48" s="140"/>
      <c r="O48" s="120"/>
      <c r="P48" s="139"/>
    </row>
    <row r="49" spans="1:16" s="12" customFormat="1" x14ac:dyDescent="0.2">
      <c r="B49" s="53"/>
      <c r="C49" s="54"/>
      <c r="D49" s="339" t="s">
        <v>119</v>
      </c>
      <c r="E49" s="120"/>
      <c r="F49" s="135"/>
      <c r="G49" s="120"/>
      <c r="H49" s="136"/>
      <c r="I49" s="120"/>
      <c r="J49" s="135"/>
      <c r="K49" s="120"/>
      <c r="L49" s="135"/>
      <c r="M49" s="120"/>
      <c r="N49" s="136"/>
      <c r="O49" s="120"/>
      <c r="P49" s="135"/>
    </row>
    <row r="50" spans="1:16" s="12" customFormat="1" x14ac:dyDescent="0.2">
      <c r="B50" s="53"/>
      <c r="C50" s="141" t="s">
        <v>14</v>
      </c>
      <c r="D50" s="339" t="s">
        <v>26</v>
      </c>
      <c r="E50" s="120"/>
      <c r="F50" s="121"/>
      <c r="G50" s="120"/>
      <c r="H50" s="133"/>
      <c r="I50" s="120"/>
      <c r="J50" s="121"/>
      <c r="K50" s="120"/>
      <c r="L50" s="121"/>
      <c r="M50" s="120"/>
      <c r="N50" s="133"/>
      <c r="O50" s="120"/>
      <c r="P50" s="121"/>
    </row>
    <row r="51" spans="1:16" s="12" customFormat="1" x14ac:dyDescent="0.2">
      <c r="A51" s="142"/>
      <c r="B51" s="53"/>
      <c r="C51" s="141" t="s">
        <v>120</v>
      </c>
      <c r="D51" s="340" t="s">
        <v>49</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0</v>
      </c>
      <c r="L51" s="79">
        <f>L30+L33+L37+L41+L44+L47+L48+L50</f>
        <v>0</v>
      </c>
      <c r="M51" s="78">
        <f>M29+M32-M34+M36-M38+M40+M43-M45+M47+M48-M49+M50</f>
        <v>6210608.8038850874</v>
      </c>
      <c r="N51" s="79">
        <f>N30+N33+N37+N41+N44+N47+N48+N50</f>
        <v>5998024.4544093525</v>
      </c>
      <c r="O51" s="78">
        <f>O29+O32-O34+O36-O38+O40+O43-O45+O47+O48-O49+O50</f>
        <v>19195269.543193631</v>
      </c>
      <c r="P51" s="79">
        <f>P30+P33+P37+P41+P44+P47+P48+P50</f>
        <v>18827000.195912175</v>
      </c>
    </row>
    <row r="52" spans="1:16" s="12" customFormat="1" ht="15.75" thickBot="1" x14ac:dyDescent="0.25">
      <c r="B52" s="122"/>
      <c r="C52" s="93"/>
      <c r="D52" s="350"/>
      <c r="E52" s="143"/>
      <c r="F52" s="144"/>
      <c r="G52" s="143"/>
      <c r="H52" s="145"/>
      <c r="I52" s="143"/>
      <c r="J52" s="144"/>
      <c r="K52" s="143"/>
      <c r="L52" s="144"/>
      <c r="M52" s="143"/>
      <c r="N52" s="145"/>
      <c r="O52" s="143"/>
      <c r="P52" s="144"/>
    </row>
    <row r="53" spans="1:16" s="12" customFormat="1" x14ac:dyDescent="0.2">
      <c r="B53" s="11"/>
      <c r="C53" s="11"/>
      <c r="D53" s="11"/>
    </row>
    <row r="54" spans="1:16" s="12" customFormat="1" ht="15.75" x14ac:dyDescent="0.25">
      <c r="B54" s="111"/>
      <c r="C54" s="111" t="s">
        <v>61</v>
      </c>
      <c r="D54" s="111"/>
    </row>
    <row r="55" spans="1:16" s="12" customFormat="1" ht="13.15" customHeight="1" x14ac:dyDescent="0.25">
      <c r="B55" s="111"/>
      <c r="C55" s="111"/>
      <c r="D55" s="146" t="s">
        <v>137</v>
      </c>
    </row>
    <row r="56" spans="1:16" s="12" customFormat="1" ht="15.75" x14ac:dyDescent="0.25">
      <c r="B56" s="111"/>
      <c r="C56" s="111"/>
      <c r="D56" s="111" t="s">
        <v>71</v>
      </c>
    </row>
    <row r="57" spans="1:16" s="12" customFormat="1" ht="13.15" customHeight="1" x14ac:dyDescent="0.25">
      <c r="B57" s="111"/>
      <c r="C57" s="111"/>
      <c r="D57" s="111" t="s">
        <v>66</v>
      </c>
      <c r="E57" s="147"/>
    </row>
    <row r="58" spans="1:16" s="12" customFormat="1" ht="13.15" customHeight="1" x14ac:dyDescent="0.2">
      <c r="B58" s="11"/>
      <c r="C58" s="28"/>
      <c r="D58" s="146" t="s">
        <v>101</v>
      </c>
    </row>
    <row r="59" spans="1:16" s="12" customFormat="1" ht="13.15" customHeight="1" x14ac:dyDescent="0.2">
      <c r="C59" s="113"/>
      <c r="D59" s="113"/>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26" priority="147" stopIfTrue="1" operator="lessThan">
      <formula>0</formula>
    </cfRule>
  </conditionalFormatting>
  <conditionalFormatting sqref="E22:G25">
    <cfRule type="cellIs" dxfId="25" priority="11" stopIfTrue="1" operator="lessThan">
      <formula>0</formula>
    </cfRule>
  </conditionalFormatting>
  <conditionalFormatting sqref="E50:P51">
    <cfRule type="cellIs" dxfId="24" priority="23" stopIfTrue="1" operator="lessThan">
      <formula>0</formula>
    </cfRule>
  </conditionalFormatting>
  <conditionalFormatting sqref="G29 H30">
    <cfRule type="cellIs" dxfId="23" priority="63" stopIfTrue="1" operator="lessThan">
      <formula>0</formula>
    </cfRule>
  </conditionalFormatting>
  <conditionalFormatting sqref="I22:I25">
    <cfRule type="cellIs" dxfId="22" priority="12" stopIfTrue="1" operator="lessThan">
      <formula>0</formula>
    </cfRule>
  </conditionalFormatting>
  <conditionalFormatting sqref="I29 J30">
    <cfRule type="cellIs" dxfId="21" priority="62" stopIfTrue="1" operator="lessThan">
      <formula>0</formula>
    </cfRule>
  </conditionalFormatting>
  <conditionalFormatting sqref="K22:K25">
    <cfRule type="cellIs" dxfId="20" priority="20" stopIfTrue="1" operator="lessThan">
      <formula>0</formula>
    </cfRule>
  </conditionalFormatting>
  <conditionalFormatting sqref="K29 L30">
    <cfRule type="cellIs" dxfId="19" priority="61" stopIfTrue="1" operator="lessThan">
      <formula>0</formula>
    </cfRule>
  </conditionalFormatting>
  <conditionalFormatting sqref="K32 L33 K34 K36 M36 O36 L37 N37 P37 K38 M38 O38 K40 M40 O40 L41 N41 P41 L44 N44 P44 K45 M45 O45 K49 M49 O49">
    <cfRule type="cellIs" dxfId="18" priority="71" stopIfTrue="1" operator="lessThan">
      <formula>0</formula>
    </cfRule>
  </conditionalFormatting>
  <conditionalFormatting sqref="M22:M25">
    <cfRule type="cellIs" dxfId="17" priority="19" stopIfTrue="1" operator="lessThan">
      <formula>0</formula>
    </cfRule>
  </conditionalFormatting>
  <conditionalFormatting sqref="M29">
    <cfRule type="cellIs" dxfId="16" priority="10" stopIfTrue="1" operator="lessThan">
      <formula>0</formula>
    </cfRule>
  </conditionalFormatting>
  <conditionalFormatting sqref="M32">
    <cfRule type="cellIs" dxfId="15" priority="9" stopIfTrue="1" operator="lessThan">
      <formula>0</formula>
    </cfRule>
  </conditionalFormatting>
  <conditionalFormatting sqref="M34">
    <cfRule type="cellIs" dxfId="14" priority="8" stopIfTrue="1" operator="lessThan">
      <formula>0</formula>
    </cfRule>
  </conditionalFormatting>
  <conditionalFormatting sqref="N30">
    <cfRule type="cellIs" dxfId="13" priority="7" stopIfTrue="1" operator="lessThan">
      <formula>0</formula>
    </cfRule>
  </conditionalFormatting>
  <conditionalFormatting sqref="N33">
    <cfRule type="cellIs" dxfId="12" priority="6" stopIfTrue="1" operator="lessThan">
      <formula>0</formula>
    </cfRule>
  </conditionalFormatting>
  <conditionalFormatting sqref="O22:O25">
    <cfRule type="cellIs" dxfId="11" priority="13" stopIfTrue="1" operator="lessThan">
      <formula>0</formula>
    </cfRule>
  </conditionalFormatting>
  <conditionalFormatting sqref="O29">
    <cfRule type="cellIs" dxfId="10" priority="5" stopIfTrue="1" operator="lessThan">
      <formula>0</formula>
    </cfRule>
  </conditionalFormatting>
  <conditionalFormatting sqref="O32">
    <cfRule type="cellIs" dxfId="9" priority="3" stopIfTrue="1" operator="lessThan">
      <formula>0</formula>
    </cfRule>
  </conditionalFormatting>
  <conditionalFormatting sqref="O34">
    <cfRule type="cellIs" dxfId="8" priority="1" stopIfTrue="1" operator="lessThan">
      <formula>0</formula>
    </cfRule>
  </conditionalFormatting>
  <conditionalFormatting sqref="P30">
    <cfRule type="cellIs" dxfId="7" priority="4" stopIfTrue="1" operator="lessThan">
      <formula>0</formula>
    </cfRule>
  </conditionalFormatting>
  <conditionalFormatting sqref="P33">
    <cfRule type="cellIs" dxfId="6" priority="2"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customProperties>
    <customPr name="_pios_id" r:id="rId2"/>
  </customProperties>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topLeftCell="A80" zoomScale="80" zoomScaleNormal="80" workbookViewId="0">
      <selection activeCell="C62" sqref="C62"/>
    </sheetView>
  </sheetViews>
  <sheetFormatPr defaultRowHeight="15" x14ac:dyDescent="0.2"/>
  <cols>
    <col min="1" max="1" width="1.85546875" customWidth="1"/>
    <col min="2" max="2" width="69.85546875" style="11" customWidth="1"/>
    <col min="3" max="3" width="18.5703125" customWidth="1"/>
    <col min="4" max="4" width="59.28515625" bestFit="1" customWidth="1"/>
  </cols>
  <sheetData>
    <row r="1" spans="2:4" ht="15.75" x14ac:dyDescent="0.25">
      <c r="B1" s="13" t="s">
        <v>138</v>
      </c>
    </row>
    <row r="2" spans="2:4" ht="15.75" x14ac:dyDescent="0.25">
      <c r="B2" s="13" t="s">
        <v>142</v>
      </c>
    </row>
    <row r="3" spans="2:4" ht="15.75" x14ac:dyDescent="0.25">
      <c r="B3" s="13" t="s">
        <v>99</v>
      </c>
    </row>
    <row r="5" spans="2:4" ht="15.75" x14ac:dyDescent="0.25">
      <c r="B5" s="25" t="s">
        <v>87</v>
      </c>
    </row>
    <row r="6" spans="2:4" ht="18.75" customHeight="1" x14ac:dyDescent="0.2">
      <c r="B6" s="148">
        <f>'Cover Page'!C7</f>
        <v>80802</v>
      </c>
      <c r="D6" s="284" t="s">
        <v>125</v>
      </c>
    </row>
    <row r="7" spans="2:4" ht="15.75" customHeight="1" x14ac:dyDescent="0.25">
      <c r="B7" s="25" t="s">
        <v>88</v>
      </c>
    </row>
    <row r="8" spans="2:4" ht="15" customHeight="1" x14ac:dyDescent="0.2">
      <c r="B8" s="149" t="str">
        <f>'Cover Page'!C8</f>
        <v>United States Branch of the Sun Life Assurance Company of Canada</v>
      </c>
    </row>
    <row r="9" spans="2:4" ht="15.75" customHeight="1" x14ac:dyDescent="0.25">
      <c r="B9" s="32" t="s">
        <v>90</v>
      </c>
    </row>
    <row r="10" spans="2:4" ht="15" customHeight="1" x14ac:dyDescent="0.2">
      <c r="B10" s="149">
        <f>'Cover Page'!C9</f>
        <v>0</v>
      </c>
    </row>
    <row r="11" spans="2:4" ht="15.75" x14ac:dyDescent="0.25">
      <c r="B11" s="32" t="s">
        <v>85</v>
      </c>
    </row>
    <row r="12" spans="2:4" x14ac:dyDescent="0.2">
      <c r="B12" s="149" t="str">
        <f>'Cover Page'!C6</f>
        <v>2023</v>
      </c>
    </row>
    <row r="14" spans="2:4" ht="15.75" thickBot="1" x14ac:dyDescent="0.25"/>
    <row r="15" spans="2:4" s="11" customFormat="1" ht="16.5" thickBot="1" x14ac:dyDescent="0.3">
      <c r="B15" s="150" t="s">
        <v>74</v>
      </c>
      <c r="C15" s="157" t="s">
        <v>75</v>
      </c>
      <c r="D15" s="323" t="s">
        <v>76</v>
      </c>
    </row>
    <row r="16" spans="2:4" s="159" customFormat="1" ht="16.5" thickBot="1" x14ac:dyDescent="0.3">
      <c r="B16" s="151">
        <v>1</v>
      </c>
      <c r="C16" s="158">
        <v>2</v>
      </c>
      <c r="D16" s="322">
        <v>3</v>
      </c>
    </row>
    <row r="17" spans="2:4" s="11" customFormat="1" ht="15.75" x14ac:dyDescent="0.25">
      <c r="B17" s="152" t="s">
        <v>77</v>
      </c>
      <c r="C17" s="160"/>
      <c r="D17" s="282"/>
    </row>
    <row r="18" spans="2:4" s="11" customFormat="1" ht="35.25" customHeight="1" x14ac:dyDescent="0.2">
      <c r="B18" s="383" t="s">
        <v>163</v>
      </c>
      <c r="C18" s="161"/>
      <c r="D18" s="283" t="s">
        <v>165</v>
      </c>
    </row>
    <row r="19" spans="2:4" s="11" customFormat="1" ht="35.25" customHeight="1" x14ac:dyDescent="0.2">
      <c r="B19" s="383" t="s">
        <v>164</v>
      </c>
      <c r="C19" s="161"/>
      <c r="D19" s="283" t="s">
        <v>166</v>
      </c>
    </row>
    <row r="20" spans="2:4" s="11" customFormat="1" ht="35.25" customHeight="1" x14ac:dyDescent="0.2">
      <c r="B20" s="383"/>
      <c r="C20" s="161"/>
      <c r="D20" s="283"/>
    </row>
    <row r="21" spans="2:4" s="11" customFormat="1" ht="35.25" customHeight="1" x14ac:dyDescent="0.2">
      <c r="B21" s="153"/>
      <c r="C21" s="161"/>
      <c r="D21" s="283"/>
    </row>
    <row r="22" spans="2:4" s="11" customFormat="1" ht="35.25" customHeight="1" x14ac:dyDescent="0.2">
      <c r="B22" s="153"/>
      <c r="C22" s="161"/>
      <c r="D22" s="283"/>
    </row>
    <row r="23" spans="2:4" s="11" customFormat="1" ht="35.25" customHeight="1" thickBot="1" x14ac:dyDescent="0.25">
      <c r="B23" s="153"/>
      <c r="C23" s="161"/>
      <c r="D23" s="283"/>
    </row>
    <row r="24" spans="2:4" s="11" customFormat="1" ht="15.75" x14ac:dyDescent="0.25">
      <c r="B24" s="152" t="s">
        <v>78</v>
      </c>
      <c r="C24" s="160"/>
      <c r="D24" s="282"/>
    </row>
    <row r="25" spans="2:4" s="11" customFormat="1" x14ac:dyDescent="0.2">
      <c r="B25" s="154" t="s">
        <v>79</v>
      </c>
      <c r="C25" s="162"/>
      <c r="D25" s="281"/>
    </row>
    <row r="26" spans="2:4" s="11" customFormat="1" ht="35.25" customHeight="1" x14ac:dyDescent="0.2">
      <c r="B26" s="384" t="s">
        <v>58</v>
      </c>
      <c r="C26" s="161"/>
      <c r="D26" s="283" t="s">
        <v>168</v>
      </c>
    </row>
    <row r="27" spans="2:4" s="11" customFormat="1" ht="35.25" customHeight="1" x14ac:dyDescent="0.2">
      <c r="B27" s="383" t="s">
        <v>167</v>
      </c>
      <c r="C27" s="161"/>
      <c r="D27" s="283" t="s">
        <v>169</v>
      </c>
    </row>
    <row r="28" spans="2:4" s="11" customFormat="1" ht="35.25" customHeight="1" x14ac:dyDescent="0.2">
      <c r="B28" s="153"/>
      <c r="C28" s="161"/>
      <c r="D28" s="283"/>
    </row>
    <row r="29" spans="2:4" s="11" customFormat="1" ht="35.25" customHeight="1" x14ac:dyDescent="0.2">
      <c r="B29" s="153"/>
      <c r="C29" s="163"/>
      <c r="D29" s="283"/>
    </row>
    <row r="30" spans="2:4" s="11" customFormat="1" ht="35.25" customHeight="1" x14ac:dyDescent="0.2">
      <c r="B30" s="153"/>
      <c r="C30" s="163"/>
      <c r="D30" s="283"/>
    </row>
    <row r="31" spans="2:4" s="11" customFormat="1" ht="35.25" customHeight="1" x14ac:dyDescent="0.2">
      <c r="B31" s="153"/>
      <c r="C31" s="164"/>
      <c r="D31" s="283"/>
    </row>
    <row r="32" spans="2:4" s="11" customFormat="1" x14ac:dyDescent="0.2">
      <c r="B32" s="155" t="s">
        <v>80</v>
      </c>
      <c r="C32" s="165"/>
      <c r="D32" s="281"/>
    </row>
    <row r="33" spans="2:4" s="11" customFormat="1" ht="35.25" customHeight="1" x14ac:dyDescent="0.2">
      <c r="B33" s="153" t="s">
        <v>104</v>
      </c>
      <c r="C33" s="161"/>
      <c r="D33" s="283" t="s">
        <v>170</v>
      </c>
    </row>
    <row r="34" spans="2:4" s="11" customFormat="1" ht="35.25" customHeight="1" x14ac:dyDescent="0.2">
      <c r="B34" s="153"/>
      <c r="C34" s="161"/>
      <c r="D34" s="283"/>
    </row>
    <row r="35" spans="2:4" s="11" customFormat="1" ht="35.25" customHeight="1" x14ac:dyDescent="0.2">
      <c r="B35" s="153"/>
      <c r="C35" s="161"/>
      <c r="D35" s="283"/>
    </row>
    <row r="36" spans="2:4" s="11" customFormat="1" ht="35.25" customHeight="1" x14ac:dyDescent="0.2">
      <c r="B36" s="153"/>
      <c r="C36" s="163"/>
      <c r="D36" s="283"/>
    </row>
    <row r="37" spans="2:4" s="11" customFormat="1" ht="35.25" customHeight="1" x14ac:dyDescent="0.2">
      <c r="B37" s="153"/>
      <c r="C37" s="163"/>
      <c r="D37" s="283"/>
    </row>
    <row r="38" spans="2:4" s="11" customFormat="1" ht="35.25" customHeight="1" x14ac:dyDescent="0.2">
      <c r="B38" s="153"/>
      <c r="C38" s="164"/>
      <c r="D38" s="283"/>
    </row>
    <row r="39" spans="2:4" s="11" customFormat="1" x14ac:dyDescent="0.2">
      <c r="B39" s="155" t="s">
        <v>81</v>
      </c>
      <c r="C39" s="165"/>
      <c r="D39" s="281"/>
    </row>
    <row r="40" spans="2:4" s="11" customFormat="1" ht="35.25" customHeight="1" x14ac:dyDescent="0.2">
      <c r="B40" s="153"/>
      <c r="C40" s="161"/>
      <c r="D40" s="283"/>
    </row>
    <row r="41" spans="2:4" s="11" customFormat="1" ht="35.25" customHeight="1" x14ac:dyDescent="0.2">
      <c r="B41" s="153"/>
      <c r="C41" s="161"/>
      <c r="D41" s="283"/>
    </row>
    <row r="42" spans="2:4" s="11" customFormat="1" ht="35.25" customHeight="1" x14ac:dyDescent="0.2">
      <c r="B42" s="153"/>
      <c r="C42" s="161"/>
      <c r="D42" s="283"/>
    </row>
    <row r="43" spans="2:4" s="11" customFormat="1" ht="35.25" customHeight="1" x14ac:dyDescent="0.2">
      <c r="B43" s="153"/>
      <c r="C43" s="163"/>
      <c r="D43" s="283"/>
    </row>
    <row r="44" spans="2:4" s="11" customFormat="1" ht="35.25" customHeight="1" x14ac:dyDescent="0.2">
      <c r="B44" s="153"/>
      <c r="C44" s="163"/>
      <c r="D44" s="283"/>
    </row>
    <row r="45" spans="2:4" s="11" customFormat="1" ht="35.25" customHeight="1" x14ac:dyDescent="0.2">
      <c r="B45" s="153"/>
      <c r="C45" s="164"/>
      <c r="D45" s="283"/>
    </row>
    <row r="46" spans="2:4" s="11" customFormat="1" x14ac:dyDescent="0.2">
      <c r="B46" s="155" t="s">
        <v>82</v>
      </c>
      <c r="C46" s="165"/>
      <c r="D46" s="281"/>
    </row>
    <row r="47" spans="2:4" s="11" customFormat="1" ht="35.25" customHeight="1" x14ac:dyDescent="0.2">
      <c r="B47" s="385" t="s">
        <v>171</v>
      </c>
      <c r="C47" s="161"/>
      <c r="D47" s="283" t="s">
        <v>172</v>
      </c>
    </row>
    <row r="48" spans="2:4" s="11" customFormat="1" ht="35.25" customHeight="1" x14ac:dyDescent="0.2">
      <c r="B48" s="153"/>
      <c r="C48" s="161"/>
      <c r="D48" s="283"/>
    </row>
    <row r="49" spans="2:4" s="11" customFormat="1" ht="35.25" customHeight="1" x14ac:dyDescent="0.2">
      <c r="B49" s="153"/>
      <c r="C49" s="161"/>
      <c r="D49" s="283"/>
    </row>
    <row r="50" spans="2:4" s="11" customFormat="1" ht="35.25" customHeight="1" x14ac:dyDescent="0.2">
      <c r="B50" s="153"/>
      <c r="C50" s="163"/>
      <c r="D50" s="283"/>
    </row>
    <row r="51" spans="2:4" s="11" customFormat="1" ht="35.25" customHeight="1" x14ac:dyDescent="0.2">
      <c r="B51" s="153"/>
      <c r="C51" s="163"/>
      <c r="D51" s="283"/>
    </row>
    <row r="52" spans="2:4" s="11" customFormat="1" ht="35.25" customHeight="1" thickBot="1" x14ac:dyDescent="0.25">
      <c r="B52" s="153"/>
      <c r="C52" s="164"/>
      <c r="D52" s="283"/>
    </row>
    <row r="53" spans="2:4" s="11" customFormat="1" ht="15.75" x14ac:dyDescent="0.25">
      <c r="B53" s="152" t="s">
        <v>108</v>
      </c>
      <c r="C53" s="160"/>
      <c r="D53" s="282"/>
    </row>
    <row r="54" spans="2:4" s="11" customFormat="1" x14ac:dyDescent="0.2">
      <c r="B54" s="156" t="s">
        <v>109</v>
      </c>
      <c r="C54" s="162"/>
      <c r="D54" s="281"/>
    </row>
    <row r="55" spans="2:4" s="11" customFormat="1" ht="35.25" customHeight="1" x14ac:dyDescent="0.2">
      <c r="B55" s="386" t="s">
        <v>173</v>
      </c>
      <c r="C55" s="166"/>
      <c r="D55" s="283" t="s">
        <v>174</v>
      </c>
    </row>
    <row r="56" spans="2:4" s="11" customFormat="1" ht="35.25" customHeight="1" x14ac:dyDescent="0.2">
      <c r="B56" s="153"/>
      <c r="C56" s="163"/>
      <c r="D56" s="283"/>
    </row>
    <row r="57" spans="2:4" s="11" customFormat="1" ht="35.25" customHeight="1" x14ac:dyDescent="0.2">
      <c r="B57" s="153"/>
      <c r="C57" s="163"/>
      <c r="D57" s="283"/>
    </row>
    <row r="58" spans="2:4" s="11" customFormat="1" ht="35.25" customHeight="1" x14ac:dyDescent="0.2">
      <c r="B58" s="153"/>
      <c r="C58" s="163"/>
      <c r="D58" s="283"/>
    </row>
    <row r="59" spans="2:4" s="11" customFormat="1" ht="35.25" customHeight="1" x14ac:dyDescent="0.2">
      <c r="B59" s="153"/>
      <c r="C59" s="163"/>
      <c r="D59" s="283"/>
    </row>
    <row r="60" spans="2:4" s="11" customFormat="1" ht="35.25" customHeight="1" x14ac:dyDescent="0.2">
      <c r="B60" s="153"/>
      <c r="C60" s="167"/>
      <c r="D60" s="283"/>
    </row>
    <row r="61" spans="2:4" s="11" customFormat="1" x14ac:dyDescent="0.2">
      <c r="B61" s="156" t="s">
        <v>110</v>
      </c>
      <c r="C61" s="162"/>
      <c r="D61" s="281"/>
    </row>
    <row r="62" spans="2:4" s="11" customFormat="1" ht="35.25" customHeight="1" x14ac:dyDescent="0.2">
      <c r="B62" s="386" t="s">
        <v>175</v>
      </c>
      <c r="C62" s="166"/>
      <c r="D62" s="283" t="s">
        <v>176</v>
      </c>
    </row>
    <row r="63" spans="2:4" s="11" customFormat="1" ht="35.25" customHeight="1" x14ac:dyDescent="0.2">
      <c r="B63" s="153"/>
      <c r="C63" s="161"/>
      <c r="D63" s="283"/>
    </row>
    <row r="64" spans="2:4" s="11" customFormat="1" ht="35.25" customHeight="1" x14ac:dyDescent="0.2">
      <c r="B64" s="153"/>
      <c r="C64" s="163"/>
      <c r="D64" s="283"/>
    </row>
    <row r="65" spans="2:4" s="11" customFormat="1" ht="35.25" customHeight="1" x14ac:dyDescent="0.2">
      <c r="B65" s="153"/>
      <c r="C65" s="163"/>
      <c r="D65" s="283"/>
    </row>
    <row r="66" spans="2:4" s="11" customFormat="1" ht="35.25" customHeight="1" x14ac:dyDescent="0.2">
      <c r="B66" s="153"/>
      <c r="C66" s="163"/>
      <c r="D66" s="283"/>
    </row>
    <row r="67" spans="2:4" s="11" customFormat="1" ht="35.25" customHeight="1" x14ac:dyDescent="0.2">
      <c r="B67" s="153"/>
      <c r="C67" s="167"/>
      <c r="D67" s="283"/>
    </row>
    <row r="68" spans="2:4" s="11" customFormat="1" x14ac:dyDescent="0.2">
      <c r="B68" s="156" t="s">
        <v>111</v>
      </c>
      <c r="C68" s="162"/>
      <c r="D68" s="281"/>
    </row>
    <row r="69" spans="2:4" s="11" customFormat="1" ht="35.25" customHeight="1" x14ac:dyDescent="0.2">
      <c r="B69" s="153"/>
      <c r="C69" s="166"/>
      <c r="D69" s="283"/>
    </row>
    <row r="70" spans="2:4" s="11" customFormat="1" ht="35.25" customHeight="1" x14ac:dyDescent="0.2">
      <c r="B70" s="153"/>
      <c r="C70" s="161"/>
      <c r="D70" s="283"/>
    </row>
    <row r="71" spans="2:4" s="11" customFormat="1" ht="35.25" customHeight="1" x14ac:dyDescent="0.2">
      <c r="B71" s="153"/>
      <c r="C71" s="163"/>
      <c r="D71" s="283"/>
    </row>
    <row r="72" spans="2:4" s="11" customFormat="1" ht="35.25" customHeight="1" x14ac:dyDescent="0.2">
      <c r="B72" s="153"/>
      <c r="C72" s="163"/>
      <c r="D72" s="283"/>
    </row>
    <row r="73" spans="2:4" s="11" customFormat="1" ht="35.25" customHeight="1" x14ac:dyDescent="0.2">
      <c r="B73" s="153"/>
      <c r="C73" s="163"/>
      <c r="D73" s="283"/>
    </row>
    <row r="74" spans="2:4" s="11" customFormat="1" ht="35.25" customHeight="1" x14ac:dyDescent="0.2">
      <c r="B74" s="153"/>
      <c r="C74" s="167"/>
      <c r="D74" s="283"/>
    </row>
    <row r="75" spans="2:4" s="11" customFormat="1" x14ac:dyDescent="0.2">
      <c r="B75" s="156" t="s">
        <v>128</v>
      </c>
      <c r="C75" s="162"/>
      <c r="D75" s="281"/>
    </row>
    <row r="76" spans="2:4" s="11" customFormat="1" ht="35.25" customHeight="1" x14ac:dyDescent="0.2">
      <c r="B76" s="385" t="s">
        <v>177</v>
      </c>
      <c r="C76" s="166"/>
      <c r="D76" s="283" t="s">
        <v>178</v>
      </c>
    </row>
    <row r="77" spans="2:4" s="11" customFormat="1" ht="35.25" customHeight="1" x14ac:dyDescent="0.2">
      <c r="B77" s="153"/>
      <c r="C77" s="161"/>
      <c r="D77" s="283"/>
    </row>
    <row r="78" spans="2:4" s="11" customFormat="1" ht="35.25" customHeight="1" x14ac:dyDescent="0.2">
      <c r="B78" s="153"/>
      <c r="C78" s="163"/>
      <c r="D78" s="283" t="s">
        <v>179</v>
      </c>
    </row>
    <row r="79" spans="2:4" s="11" customFormat="1" ht="35.25" customHeight="1" x14ac:dyDescent="0.2">
      <c r="B79" s="153"/>
      <c r="C79" s="163"/>
      <c r="D79" s="283"/>
    </row>
    <row r="80" spans="2:4" s="11" customFormat="1" ht="35.25" customHeight="1" x14ac:dyDescent="0.2">
      <c r="B80" s="153"/>
      <c r="C80" s="163"/>
      <c r="D80" s="283"/>
    </row>
    <row r="81" spans="2:4" s="11" customFormat="1" ht="35.25" customHeight="1" thickBot="1" x14ac:dyDescent="0.25">
      <c r="B81" s="324"/>
      <c r="C81" s="168"/>
      <c r="D81" s="325"/>
    </row>
    <row r="82" spans="2:4" s="11" customFormat="1" x14ac:dyDescent="0.2"/>
    <row r="83" spans="2:4" s="11" customFormat="1" ht="15.75" x14ac:dyDescent="0.25">
      <c r="B83" s="111" t="s">
        <v>61</v>
      </c>
      <c r="C83" s="111"/>
    </row>
    <row r="84" spans="2:4" s="11" customFormat="1" ht="15.75" x14ac:dyDescent="0.2">
      <c r="B84" s="247" t="s">
        <v>137</v>
      </c>
      <c r="C84" s="247"/>
    </row>
    <row r="85" spans="2:4" s="11" customFormat="1" ht="15.75" x14ac:dyDescent="0.25">
      <c r="B85" s="111" t="s">
        <v>70</v>
      </c>
      <c r="C85" s="28"/>
    </row>
    <row r="86" spans="2:4" s="11" customFormat="1" ht="15.75" x14ac:dyDescent="0.25">
      <c r="B86" s="111" t="s">
        <v>66</v>
      </c>
      <c r="C86" s="28"/>
    </row>
    <row r="87" spans="2:4" s="11" customFormat="1" ht="15.75" x14ac:dyDescent="0.2">
      <c r="B87" s="247" t="s">
        <v>101</v>
      </c>
      <c r="C87" s="247"/>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C42"/>
  <sheetViews>
    <sheetView topLeftCell="J1" zoomScale="80" zoomScaleNormal="80" workbookViewId="0">
      <selection activeCell="T10" sqref="T10"/>
    </sheetView>
  </sheetViews>
  <sheetFormatPr defaultColWidth="9.28515625" defaultRowHeight="15" x14ac:dyDescent="0.2"/>
  <cols>
    <col min="1" max="1" width="1.7109375" style="5" customWidth="1"/>
    <col min="2" max="2" width="6" style="24" customWidth="1"/>
    <col min="3" max="3" width="5.28515625" style="24" customWidth="1"/>
    <col min="4" max="4" width="74.5703125" style="24" bestFit="1" customWidth="1"/>
    <col min="5" max="5" width="15.5703125" style="5" bestFit="1" customWidth="1"/>
    <col min="6" max="6" width="15.140625" style="5" bestFit="1" customWidth="1"/>
    <col min="7" max="8" width="16.28515625" style="5" bestFit="1" customWidth="1"/>
    <col min="9" max="9" width="15.5703125" style="5" bestFit="1" customWidth="1"/>
    <col min="10" max="10" width="15.7109375" style="5" customWidth="1"/>
    <col min="11" max="12" width="16.28515625" style="5" bestFit="1" customWidth="1"/>
    <col min="13" max="13" width="16.85546875" style="5" bestFit="1" customWidth="1"/>
    <col min="14" max="14" width="16.85546875" style="6" customWidth="1"/>
    <col min="15" max="16" width="16.85546875" style="5" bestFit="1" customWidth="1"/>
    <col min="17" max="18" width="15.5703125" style="5" bestFit="1" customWidth="1"/>
    <col min="19" max="19" width="16.28515625" style="5" bestFit="1" customWidth="1"/>
    <col min="20" max="21" width="16.85546875" style="5" bestFit="1" customWidth="1"/>
    <col min="22" max="22" width="17.28515625" style="5" customWidth="1"/>
    <col min="23" max="24" width="16.85546875" style="5" bestFit="1" customWidth="1"/>
    <col min="25" max="25" width="18.85546875" style="5" bestFit="1" customWidth="1"/>
    <col min="26" max="26" width="18.85546875" style="6" bestFit="1" customWidth="1"/>
    <col min="27" max="28" width="18.85546875" style="5" bestFit="1" customWidth="1"/>
    <col min="29" max="16384" width="9.28515625" style="5"/>
  </cols>
  <sheetData>
    <row r="1" spans="2:28" ht="15.75" x14ac:dyDescent="0.25">
      <c r="B1" s="13" t="s">
        <v>138</v>
      </c>
      <c r="C1" s="28"/>
      <c r="D1" s="28"/>
      <c r="E1" s="2"/>
      <c r="F1" s="1"/>
      <c r="G1" s="1"/>
      <c r="H1" s="6"/>
      <c r="I1" s="6"/>
      <c r="J1" s="3"/>
      <c r="K1" s="4"/>
      <c r="L1" s="4"/>
      <c r="M1" s="4"/>
      <c r="N1" s="5"/>
      <c r="Q1" s="9"/>
      <c r="R1" s="6"/>
      <c r="S1" s="6"/>
      <c r="T1" s="6"/>
      <c r="U1" s="6"/>
      <c r="V1" s="3"/>
      <c r="W1" s="4"/>
      <c r="X1" s="4"/>
      <c r="Y1" s="4"/>
      <c r="Z1" s="5"/>
    </row>
    <row r="2" spans="2:28" ht="15.75" x14ac:dyDescent="0.25">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ht="15.75" x14ac:dyDescent="0.25">
      <c r="B3" s="13" t="s">
        <v>69</v>
      </c>
      <c r="C3" s="28"/>
      <c r="D3" s="28"/>
      <c r="E3" s="2"/>
      <c r="F3" s="1"/>
      <c r="G3" s="1"/>
      <c r="H3" s="6"/>
      <c r="I3" s="6"/>
      <c r="J3" s="6"/>
      <c r="K3" s="4"/>
      <c r="L3" s="4"/>
      <c r="M3" s="4"/>
      <c r="P3" s="6"/>
      <c r="Q3" s="9"/>
      <c r="R3" s="6"/>
      <c r="S3" s="6"/>
      <c r="T3" s="6"/>
      <c r="U3" s="6"/>
      <c r="V3" s="6"/>
      <c r="W3" s="4"/>
      <c r="X3" s="4"/>
      <c r="Y3" s="4"/>
      <c r="AB3" s="6"/>
    </row>
    <row r="4" spans="2:28" ht="15.75" x14ac:dyDescent="0.25">
      <c r="B4" s="13"/>
      <c r="C4" s="28"/>
      <c r="D4" s="28"/>
      <c r="E4" s="2"/>
      <c r="F4" s="1"/>
      <c r="G4" s="1"/>
      <c r="H4" s="6"/>
      <c r="I4" s="6"/>
      <c r="J4" s="6"/>
      <c r="K4" s="4"/>
      <c r="L4" s="4"/>
      <c r="M4" s="4"/>
      <c r="P4" s="6"/>
      <c r="Q4" s="9"/>
      <c r="R4" s="6"/>
      <c r="S4" s="6"/>
      <c r="T4" s="6"/>
      <c r="U4" s="6"/>
      <c r="V4" s="6"/>
      <c r="W4" s="4"/>
      <c r="X4" s="4"/>
      <c r="Y4" s="4"/>
      <c r="AB4" s="6"/>
    </row>
    <row r="5" spans="2:28" ht="15.75" x14ac:dyDescent="0.25">
      <c r="B5" s="25" t="s">
        <v>87</v>
      </c>
      <c r="C5" s="28"/>
      <c r="D5" s="26"/>
      <c r="E5" s="2"/>
      <c r="F5" s="1"/>
      <c r="G5" s="1"/>
      <c r="H5" s="6"/>
      <c r="I5" s="6"/>
      <c r="J5" s="6"/>
      <c r="K5" s="4"/>
      <c r="L5" s="4"/>
      <c r="M5" s="4"/>
      <c r="P5" s="6"/>
      <c r="Q5" s="9"/>
      <c r="R5" s="6"/>
      <c r="S5" s="6"/>
      <c r="T5" s="6"/>
      <c r="U5" s="6"/>
      <c r="V5" s="6"/>
      <c r="W5" s="4"/>
      <c r="X5" s="4"/>
      <c r="Y5" s="4"/>
      <c r="AB5" s="6"/>
    </row>
    <row r="6" spans="2:28" ht="15" customHeight="1" x14ac:dyDescent="0.2">
      <c r="B6" s="335"/>
      <c r="C6" s="313"/>
      <c r="D6" s="148">
        <f>'Cover Page'!C7</f>
        <v>80802</v>
      </c>
      <c r="E6" s="2"/>
      <c r="F6" s="284" t="s">
        <v>126</v>
      </c>
      <c r="G6" s="284"/>
      <c r="H6" s="6"/>
      <c r="I6" s="6"/>
      <c r="J6" s="6"/>
      <c r="K6" s="4"/>
      <c r="L6" s="4"/>
      <c r="M6" s="4"/>
      <c r="P6" s="6"/>
      <c r="Q6" s="9"/>
      <c r="R6" s="6"/>
      <c r="S6" s="6"/>
      <c r="T6" s="6"/>
      <c r="U6" s="6"/>
      <c r="V6" s="6"/>
      <c r="W6" s="4"/>
      <c r="X6" s="4"/>
      <c r="Y6" s="4"/>
      <c r="AB6" s="6"/>
    </row>
    <row r="7" spans="2:28" ht="15.75" customHeight="1" x14ac:dyDescent="0.25">
      <c r="B7" s="25" t="s">
        <v>88</v>
      </c>
      <c r="C7" s="28"/>
      <c r="D7" s="26"/>
      <c r="E7" s="2"/>
      <c r="F7" s="284"/>
      <c r="G7" s="284"/>
      <c r="H7" s="6"/>
      <c r="I7" s="6"/>
      <c r="J7" s="6"/>
      <c r="K7" s="4"/>
      <c r="L7" s="4"/>
      <c r="M7" s="4"/>
      <c r="P7" s="6"/>
      <c r="Q7" s="9"/>
      <c r="R7" s="6"/>
      <c r="S7" s="6"/>
      <c r="T7" s="6"/>
      <c r="U7" s="1"/>
      <c r="V7" s="6"/>
      <c r="W7" s="4"/>
      <c r="X7" s="4"/>
      <c r="Y7" s="4"/>
      <c r="AB7" s="6"/>
    </row>
    <row r="8" spans="2:28" ht="15" customHeight="1" x14ac:dyDescent="0.2">
      <c r="B8" s="335"/>
      <c r="C8" s="313"/>
      <c r="D8" s="314" t="str">
        <f>'Cover Page'!C8</f>
        <v>United States Branch of the Sun Life Assurance Company of Canada</v>
      </c>
      <c r="E8" s="2"/>
      <c r="F8" s="284"/>
      <c r="G8" s="284"/>
      <c r="H8" s="6"/>
      <c r="I8" s="6"/>
      <c r="J8" s="6"/>
      <c r="K8" s="4"/>
      <c r="L8" s="4"/>
      <c r="M8" s="4"/>
      <c r="P8" s="6"/>
      <c r="Q8" s="9"/>
      <c r="R8" s="6"/>
      <c r="S8" s="6"/>
      <c r="T8" s="8"/>
      <c r="U8" s="388"/>
      <c r="V8" s="388"/>
      <c r="W8" s="388"/>
      <c r="X8" s="4"/>
      <c r="Y8" s="4"/>
      <c r="AB8" s="6"/>
    </row>
    <row r="9" spans="2:28" ht="15.75" customHeight="1" x14ac:dyDescent="0.25">
      <c r="B9" s="32" t="s">
        <v>90</v>
      </c>
      <c r="C9" s="28"/>
      <c r="D9" s="26"/>
      <c r="E9" s="2"/>
      <c r="F9" s="284"/>
      <c r="G9" s="284"/>
      <c r="H9" s="6"/>
      <c r="I9" s="6"/>
      <c r="J9" s="6"/>
      <c r="K9" s="4"/>
      <c r="L9" s="4"/>
      <c r="M9" s="4"/>
      <c r="P9" s="6"/>
      <c r="Q9" s="9"/>
      <c r="R9" s="6"/>
      <c r="S9" s="6"/>
      <c r="T9" s="6"/>
      <c r="U9" s="6"/>
      <c r="V9" s="6"/>
      <c r="W9" s="4"/>
      <c r="X9" s="4"/>
      <c r="Y9" s="4"/>
      <c r="AB9" s="6"/>
    </row>
    <row r="10" spans="2:28" ht="15" customHeight="1" x14ac:dyDescent="0.2">
      <c r="B10" s="335"/>
      <c r="C10" s="313"/>
      <c r="D10" s="314">
        <f>'Cover Page'!C9</f>
        <v>0</v>
      </c>
      <c r="E10" s="2"/>
      <c r="F10" s="284"/>
      <c r="G10" s="284"/>
      <c r="H10" s="6"/>
      <c r="I10" s="6"/>
      <c r="J10" s="6"/>
      <c r="K10" s="4"/>
      <c r="L10" s="4"/>
      <c r="M10" s="4"/>
      <c r="P10" s="6"/>
      <c r="Q10" s="9"/>
      <c r="R10" s="6"/>
      <c r="S10" s="6"/>
      <c r="T10" s="6"/>
      <c r="U10" s="6"/>
      <c r="V10" s="389"/>
      <c r="W10" s="4"/>
      <c r="X10" s="4"/>
      <c r="Y10" s="4"/>
      <c r="AB10" s="6"/>
    </row>
    <row r="11" spans="2:28" ht="15.75" x14ac:dyDescent="0.25">
      <c r="B11" s="32" t="s">
        <v>85</v>
      </c>
      <c r="C11" s="28"/>
      <c r="D11" s="26"/>
      <c r="E11" s="2"/>
      <c r="F11" s="1"/>
      <c r="G11" s="1"/>
      <c r="H11" s="6"/>
      <c r="I11" s="6"/>
      <c r="J11" s="6"/>
      <c r="K11" s="4"/>
      <c r="L11" s="4"/>
      <c r="M11" s="4"/>
      <c r="P11" s="6"/>
      <c r="Q11" s="9"/>
      <c r="R11" s="6"/>
      <c r="S11" s="6"/>
      <c r="T11" s="390"/>
      <c r="U11" s="388"/>
      <c r="V11" s="388"/>
      <c r="W11" s="388"/>
      <c r="X11" s="4"/>
      <c r="Y11" s="4"/>
      <c r="AB11" s="6"/>
    </row>
    <row r="12" spans="2:28" x14ac:dyDescent="0.2">
      <c r="B12" s="335"/>
      <c r="C12" s="313"/>
      <c r="D12" s="314" t="str">
        <f>'Cover Page'!C6</f>
        <v>2023</v>
      </c>
      <c r="E12" s="2"/>
      <c r="F12" s="1"/>
      <c r="G12" s="1"/>
      <c r="H12" s="6"/>
      <c r="I12" s="6"/>
      <c r="J12" s="6"/>
      <c r="K12" s="4"/>
      <c r="L12" s="4"/>
      <c r="M12" s="4"/>
      <c r="P12" s="6"/>
      <c r="Q12" s="9"/>
      <c r="R12" s="6"/>
      <c r="S12" s="6"/>
      <c r="T12" s="6"/>
      <c r="U12" s="6"/>
      <c r="V12" s="6"/>
      <c r="W12" s="4"/>
      <c r="X12" s="4"/>
      <c r="Y12" s="4"/>
      <c r="AA12" s="4"/>
      <c r="AB12" s="6"/>
    </row>
    <row r="13" spans="2:28" x14ac:dyDescent="0.2">
      <c r="B13" s="169"/>
      <c r="C13" s="28"/>
      <c r="D13" s="28"/>
      <c r="E13" s="4"/>
      <c r="F13" s="4"/>
      <c r="G13" s="4"/>
      <c r="H13" s="4"/>
      <c r="I13" s="4"/>
      <c r="J13" s="4"/>
      <c r="K13" s="4"/>
      <c r="L13" s="4"/>
      <c r="M13" s="4"/>
      <c r="N13" s="5"/>
      <c r="Q13" s="4"/>
      <c r="R13" s="4"/>
      <c r="S13" s="4"/>
      <c r="T13" s="4"/>
      <c r="U13" s="378"/>
      <c r="V13" s="391"/>
      <c r="W13" s="378"/>
      <c r="X13" s="4"/>
      <c r="Y13" s="378"/>
      <c r="Z13" s="378"/>
      <c r="AA13" s="378"/>
    </row>
    <row r="14" spans="2:28" s="24" customFormat="1" ht="15.75" thickBot="1" x14ac:dyDescent="0.25">
      <c r="B14" s="26"/>
      <c r="C14" s="26"/>
      <c r="D14" s="26"/>
      <c r="U14" s="389"/>
      <c r="V14" s="389"/>
      <c r="W14" s="389"/>
      <c r="X14" s="4"/>
      <c r="Y14" s="389"/>
      <c r="Z14" s="389"/>
      <c r="AA14" s="389"/>
    </row>
    <row r="15" spans="2:28" s="24" customFormat="1" ht="16.5" thickBot="1" x14ac:dyDescent="0.3">
      <c r="B15" s="26"/>
      <c r="C15" s="26"/>
      <c r="D15" s="26"/>
      <c r="E15" s="291"/>
      <c r="F15" s="292"/>
      <c r="G15" s="292"/>
      <c r="H15" s="292"/>
      <c r="I15" s="292"/>
      <c r="J15" s="244" t="s">
        <v>33</v>
      </c>
      <c r="K15" s="292"/>
      <c r="L15" s="292"/>
      <c r="M15" s="292"/>
      <c r="N15" s="292"/>
      <c r="O15" s="292"/>
      <c r="P15" s="293"/>
      <c r="Q15" s="291"/>
      <c r="R15" s="292"/>
      <c r="S15" s="292"/>
      <c r="T15" s="292"/>
      <c r="U15" s="292"/>
      <c r="V15" s="256" t="s">
        <v>33</v>
      </c>
      <c r="W15" s="292"/>
      <c r="X15" s="292"/>
      <c r="Y15" s="292"/>
      <c r="Z15" s="292"/>
      <c r="AA15" s="292"/>
      <c r="AB15" s="293"/>
    </row>
    <row r="16" spans="2:28" s="24" customFormat="1" ht="15.75" customHeight="1" thickBot="1" x14ac:dyDescent="0.25">
      <c r="B16" s="26"/>
      <c r="C16" s="26"/>
      <c r="D16" s="26"/>
      <c r="E16" s="290"/>
      <c r="F16" s="259"/>
      <c r="G16" s="259"/>
      <c r="H16" s="259"/>
      <c r="I16" s="259"/>
      <c r="J16" s="260" t="s">
        <v>106</v>
      </c>
      <c r="K16" s="259"/>
      <c r="L16" s="259"/>
      <c r="M16" s="259"/>
      <c r="N16" s="259"/>
      <c r="O16" s="259"/>
      <c r="P16" s="261"/>
      <c r="Q16" s="290"/>
      <c r="R16" s="259"/>
      <c r="S16" s="259"/>
      <c r="T16" s="259"/>
      <c r="U16" s="259"/>
      <c r="V16" s="273" t="s">
        <v>107</v>
      </c>
      <c r="W16" s="259"/>
      <c r="X16" s="259"/>
      <c r="Y16" s="259"/>
      <c r="Z16" s="259"/>
      <c r="AA16" s="259"/>
      <c r="AB16" s="261"/>
    </row>
    <row r="17" spans="2:28" s="24" customFormat="1" ht="16.5" customHeight="1" thickBot="1" x14ac:dyDescent="0.3">
      <c r="B17" s="26"/>
      <c r="C17" s="26"/>
      <c r="D17" s="26"/>
      <c r="E17" s="289"/>
      <c r="F17" s="276" t="s">
        <v>8</v>
      </c>
      <c r="G17" s="274"/>
      <c r="H17" s="274"/>
      <c r="I17" s="289"/>
      <c r="J17" s="277" t="s">
        <v>9</v>
      </c>
      <c r="K17" s="274"/>
      <c r="L17" s="274"/>
      <c r="M17" s="294"/>
      <c r="N17" s="316" t="s">
        <v>10</v>
      </c>
      <c r="O17" s="317"/>
      <c r="P17" s="265"/>
      <c r="Q17" s="289"/>
      <c r="R17" s="276" t="s">
        <v>8</v>
      </c>
      <c r="S17" s="274"/>
      <c r="T17" s="274"/>
      <c r="U17" s="289"/>
      <c r="V17" s="276" t="s">
        <v>9</v>
      </c>
      <c r="W17" s="274"/>
      <c r="X17" s="274"/>
      <c r="Y17" s="295"/>
      <c r="Z17" s="298" t="s">
        <v>10</v>
      </c>
      <c r="AA17" s="296"/>
      <c r="AB17" s="297"/>
    </row>
    <row r="18" spans="2:28" s="24" customFormat="1" ht="36" customHeight="1" thickBot="1" x14ac:dyDescent="0.25">
      <c r="B18" s="248"/>
      <c r="C18" s="249"/>
      <c r="D18" s="287" t="s">
        <v>152</v>
      </c>
      <c r="E18" s="192" t="s">
        <v>11</v>
      </c>
      <c r="F18" s="193" t="s">
        <v>12</v>
      </c>
      <c r="G18" s="193" t="s">
        <v>7</v>
      </c>
      <c r="H18" s="194" t="s">
        <v>40</v>
      </c>
      <c r="I18" s="195" t="s">
        <v>11</v>
      </c>
      <c r="J18" s="196" t="s">
        <v>12</v>
      </c>
      <c r="K18" s="196" t="s">
        <v>7</v>
      </c>
      <c r="L18" s="194" t="s">
        <v>41</v>
      </c>
      <c r="M18" s="192" t="s">
        <v>11</v>
      </c>
      <c r="N18" s="193" t="s">
        <v>12</v>
      </c>
      <c r="O18" s="193" t="s">
        <v>7</v>
      </c>
      <c r="P18" s="194" t="s">
        <v>41</v>
      </c>
      <c r="Q18" s="192" t="s">
        <v>11</v>
      </c>
      <c r="R18" s="193" t="s">
        <v>12</v>
      </c>
      <c r="S18" s="193" t="s">
        <v>7</v>
      </c>
      <c r="T18" s="194" t="s">
        <v>40</v>
      </c>
      <c r="U18" s="195" t="s">
        <v>11</v>
      </c>
      <c r="V18" s="196" t="s">
        <v>12</v>
      </c>
      <c r="W18" s="196" t="s">
        <v>7</v>
      </c>
      <c r="X18" s="194" t="s">
        <v>41</v>
      </c>
      <c r="Y18" s="192" t="s">
        <v>11</v>
      </c>
      <c r="Z18" s="193" t="s">
        <v>12</v>
      </c>
      <c r="AA18" s="193" t="s">
        <v>7</v>
      </c>
      <c r="AB18" s="194" t="s">
        <v>41</v>
      </c>
    </row>
    <row r="19" spans="2:28" s="24" customFormat="1" ht="15.75" customHeight="1" thickBot="1" x14ac:dyDescent="0.25">
      <c r="B19" s="285"/>
      <c r="C19" s="286"/>
      <c r="D19" s="288" t="s">
        <v>149</v>
      </c>
      <c r="E19" s="197">
        <v>1</v>
      </c>
      <c r="F19" s="198">
        <v>2</v>
      </c>
      <c r="G19" s="198">
        <v>3</v>
      </c>
      <c r="H19" s="199">
        <v>4</v>
      </c>
      <c r="I19" s="197">
        <v>5</v>
      </c>
      <c r="J19" s="198">
        <v>6</v>
      </c>
      <c r="K19" s="198">
        <v>7</v>
      </c>
      <c r="L19" s="199">
        <v>8</v>
      </c>
      <c r="M19" s="197">
        <v>9</v>
      </c>
      <c r="N19" s="198">
        <v>10</v>
      </c>
      <c r="O19" s="198">
        <v>11</v>
      </c>
      <c r="P19" s="199">
        <v>12</v>
      </c>
      <c r="Q19" s="197">
        <v>13</v>
      </c>
      <c r="R19" s="198">
        <v>14</v>
      </c>
      <c r="S19" s="198">
        <v>15</v>
      </c>
      <c r="T19" s="199">
        <v>16</v>
      </c>
      <c r="U19" s="197">
        <v>17</v>
      </c>
      <c r="V19" s="198">
        <v>18</v>
      </c>
      <c r="W19" s="198">
        <v>19</v>
      </c>
      <c r="X19" s="199">
        <v>20</v>
      </c>
      <c r="Y19" s="197">
        <v>21</v>
      </c>
      <c r="Z19" s="198">
        <v>22</v>
      </c>
      <c r="AA19" s="198">
        <v>23</v>
      </c>
      <c r="AB19" s="199">
        <v>24</v>
      </c>
    </row>
    <row r="20" spans="2:28" s="24" customFormat="1" x14ac:dyDescent="0.2">
      <c r="B20" s="170" t="s">
        <v>0</v>
      </c>
      <c r="C20" s="171" t="s">
        <v>24</v>
      </c>
      <c r="D20" s="172"/>
      <c r="E20" s="200"/>
      <c r="F20" s="201"/>
      <c r="G20" s="201"/>
      <c r="H20" s="202"/>
      <c r="I20" s="200"/>
      <c r="J20" s="201"/>
      <c r="K20" s="201"/>
      <c r="L20" s="202"/>
      <c r="M20" s="200"/>
      <c r="N20" s="201"/>
      <c r="O20" s="201"/>
      <c r="P20" s="202"/>
      <c r="Q20" s="200"/>
      <c r="R20" s="201"/>
      <c r="S20" s="201"/>
      <c r="T20" s="202"/>
      <c r="U20" s="200"/>
      <c r="V20" s="201"/>
      <c r="W20" s="201"/>
      <c r="X20" s="202"/>
      <c r="Y20" s="200"/>
      <c r="Z20" s="201"/>
      <c r="AA20" s="201"/>
      <c r="AB20" s="202"/>
    </row>
    <row r="21" spans="2:28" s="24" customFormat="1" x14ac:dyDescent="0.2">
      <c r="B21" s="173"/>
      <c r="C21" s="54">
        <v>1.1000000000000001</v>
      </c>
      <c r="D21" s="174" t="s">
        <v>45</v>
      </c>
      <c r="E21" s="203"/>
      <c r="F21" s="204"/>
      <c r="G21" s="132"/>
      <c r="H21" s="130"/>
      <c r="I21" s="203"/>
      <c r="J21" s="204"/>
      <c r="K21" s="132"/>
      <c r="L21" s="130"/>
      <c r="M21" s="203"/>
      <c r="N21" s="204"/>
      <c r="O21" s="132"/>
      <c r="P21" s="130"/>
      <c r="Q21" s="203"/>
      <c r="R21" s="204"/>
      <c r="S21" s="132"/>
      <c r="T21" s="130"/>
      <c r="U21" s="392">
        <v>5003246.3777687661</v>
      </c>
      <c r="V21" s="393">
        <v>5120511.0021665571</v>
      </c>
      <c r="W21" s="132"/>
      <c r="X21" s="130"/>
      <c r="Y21" s="392">
        <v>15403861.845730448</v>
      </c>
      <c r="Z21" s="393">
        <v>16414335.190794</v>
      </c>
      <c r="AA21" s="132"/>
      <c r="AB21" s="130"/>
    </row>
    <row r="22" spans="2:28" s="24" customFormat="1" ht="30" x14ac:dyDescent="0.2">
      <c r="B22" s="173"/>
      <c r="C22" s="54">
        <v>1.2</v>
      </c>
      <c r="D22" s="175" t="s">
        <v>132</v>
      </c>
      <c r="E22" s="205"/>
      <c r="F22" s="206"/>
      <c r="G22" s="207">
        <f>'Pt 1 Summary of Data'!F24</f>
        <v>0</v>
      </c>
      <c r="H22" s="208">
        <f>SUM(E22:G22)</f>
        <v>0</v>
      </c>
      <c r="I22" s="205"/>
      <c r="J22" s="206"/>
      <c r="K22" s="207">
        <f>'Pt 1 Summary of Data'!H24</f>
        <v>0</v>
      </c>
      <c r="L22" s="208">
        <f>SUM(I22:K22)</f>
        <v>0</v>
      </c>
      <c r="M22" s="205"/>
      <c r="N22" s="206"/>
      <c r="O22" s="207">
        <f>'Pt 1 Summary of Data'!J24</f>
        <v>0</v>
      </c>
      <c r="P22" s="208">
        <f>SUM(M22:O22)</f>
        <v>0</v>
      </c>
      <c r="Q22" s="205"/>
      <c r="R22" s="206"/>
      <c r="S22" s="207">
        <f>'Pt 1 Summary of Data'!L24</f>
        <v>0</v>
      </c>
      <c r="T22" s="208">
        <f>SUM(Q22:S22)</f>
        <v>0</v>
      </c>
      <c r="U22" s="375">
        <v>5044533.8400000008</v>
      </c>
      <c r="V22" s="375">
        <v>5140342.1900000004</v>
      </c>
      <c r="W22" s="207">
        <f>'Pt 1 Summary of Data'!N24</f>
        <v>5998024.4544093525</v>
      </c>
      <c r="X22" s="208">
        <f>SUM(U22:W22)</f>
        <v>16182900.484409355</v>
      </c>
      <c r="Y22" s="375">
        <v>15567713.120000005</v>
      </c>
      <c r="Z22" s="375">
        <v>16546762.770000001</v>
      </c>
      <c r="AA22" s="207">
        <f>'Pt 1 Summary of Data'!P24</f>
        <v>18827000.195912175</v>
      </c>
      <c r="AB22" s="208">
        <f>SUM(Y22:AA22)</f>
        <v>50941476.085912183</v>
      </c>
    </row>
    <row r="23" spans="2:28" s="24" customFormat="1" x14ac:dyDescent="0.2">
      <c r="B23" s="173"/>
      <c r="C23" s="54">
        <v>1.3</v>
      </c>
      <c r="D23" s="175" t="s">
        <v>121</v>
      </c>
      <c r="E23" s="209">
        <f>SUM(E$22)</f>
        <v>0</v>
      </c>
      <c r="F23" s="209">
        <f>SUM(F$22)</f>
        <v>0</v>
      </c>
      <c r="G23" s="209">
        <f>SUM(G$22:G$22)</f>
        <v>0</v>
      </c>
      <c r="H23" s="208">
        <f>SUM(E23:G23)</f>
        <v>0</v>
      </c>
      <c r="I23" s="209">
        <f>SUM(I$22:I$22)</f>
        <v>0</v>
      </c>
      <c r="J23" s="209">
        <f>SUM(J$22:J$22)</f>
        <v>0</v>
      </c>
      <c r="K23" s="209">
        <f>SUM(K$22:K$22)</f>
        <v>0</v>
      </c>
      <c r="L23" s="208">
        <f>SUM(I23:K23)</f>
        <v>0</v>
      </c>
      <c r="M23" s="209">
        <f>SUM(M$22:M$22)</f>
        <v>0</v>
      </c>
      <c r="N23" s="209">
        <f>SUM(N$22:N$22)</f>
        <v>0</v>
      </c>
      <c r="O23" s="209">
        <f>SUM(O$22:O$22)</f>
        <v>0</v>
      </c>
      <c r="P23" s="208">
        <f>SUM(M23:O23)</f>
        <v>0</v>
      </c>
      <c r="Q23" s="209">
        <f>SUM(Q$22:Q$22)</f>
        <v>0</v>
      </c>
      <c r="R23" s="209">
        <f>SUM(R$22:R$22)</f>
        <v>0</v>
      </c>
      <c r="S23" s="209">
        <f>SUM(S$22:S$22)</f>
        <v>0</v>
      </c>
      <c r="T23" s="208">
        <f>SUM(Q23:S23)</f>
        <v>0</v>
      </c>
      <c r="U23" s="209">
        <f>SUM(U$22:U$22)</f>
        <v>5044533.8400000008</v>
      </c>
      <c r="V23" s="209">
        <f>SUM(V$22:V$22)</f>
        <v>5140342.1900000004</v>
      </c>
      <c r="W23" s="209">
        <f>SUM(W$22:W$22)</f>
        <v>5998024.4544093525</v>
      </c>
      <c r="X23" s="208">
        <f>SUM(U23:W23)</f>
        <v>16182900.484409355</v>
      </c>
      <c r="Y23" s="355">
        <f>SUM(Y$22:Y$22)</f>
        <v>15567713.120000005</v>
      </c>
      <c r="Z23" s="209">
        <f>SUM(Z$22:Z$22)</f>
        <v>16546762.770000001</v>
      </c>
      <c r="AA23" s="209">
        <f>SUM(AA$22:AA$22)</f>
        <v>18827000.195912175</v>
      </c>
      <c r="AB23" s="208">
        <f>SUM(Y23:AA23)</f>
        <v>50941476.085912183</v>
      </c>
    </row>
    <row r="24" spans="2:28" s="24" customFormat="1" x14ac:dyDescent="0.2">
      <c r="B24" s="176"/>
      <c r="C24" s="81"/>
      <c r="D24" s="177" t="s">
        <v>13</v>
      </c>
      <c r="E24" s="210"/>
      <c r="F24" s="211"/>
      <c r="G24" s="211"/>
      <c r="H24" s="212"/>
      <c r="I24" s="210"/>
      <c r="J24" s="211"/>
      <c r="K24" s="211"/>
      <c r="L24" s="212"/>
      <c r="M24" s="210"/>
      <c r="N24" s="211"/>
      <c r="O24" s="211"/>
      <c r="P24" s="212"/>
      <c r="Q24" s="210"/>
      <c r="R24" s="211"/>
      <c r="S24" s="211"/>
      <c r="T24" s="212"/>
      <c r="U24" s="210"/>
      <c r="V24" s="211"/>
      <c r="W24" s="211"/>
      <c r="X24" s="212"/>
      <c r="Y24" s="210"/>
      <c r="Z24" s="211"/>
      <c r="AA24" s="211"/>
      <c r="AB24" s="212"/>
    </row>
    <row r="25" spans="2:28" s="24" customFormat="1" x14ac:dyDescent="0.2">
      <c r="B25" s="178" t="s">
        <v>1</v>
      </c>
      <c r="C25" s="47" t="s">
        <v>25</v>
      </c>
      <c r="D25" s="174"/>
      <c r="E25" s="213"/>
      <c r="F25" s="201"/>
      <c r="G25" s="201"/>
      <c r="H25" s="214"/>
      <c r="I25" s="213"/>
      <c r="J25" s="201"/>
      <c r="K25" s="201"/>
      <c r="L25" s="214"/>
      <c r="M25" s="213"/>
      <c r="N25" s="201"/>
      <c r="O25" s="201"/>
      <c r="P25" s="214"/>
      <c r="Q25" s="213"/>
      <c r="R25" s="201"/>
      <c r="S25" s="201"/>
      <c r="T25" s="214"/>
      <c r="U25" s="213"/>
      <c r="V25" s="201"/>
      <c r="W25" s="201"/>
      <c r="X25" s="214"/>
      <c r="Y25" s="213"/>
      <c r="Z25" s="201"/>
      <c r="AA25" s="201"/>
      <c r="AB25" s="214"/>
    </row>
    <row r="26" spans="2:28" s="24" customFormat="1" x14ac:dyDescent="0.2">
      <c r="B26" s="173"/>
      <c r="C26" s="54">
        <v>2.1</v>
      </c>
      <c r="D26" s="175" t="s">
        <v>83</v>
      </c>
      <c r="E26" s="215"/>
      <c r="F26" s="206"/>
      <c r="G26" s="216">
        <f>'Pt 1 Summary of Data'!F21</f>
        <v>0</v>
      </c>
      <c r="H26" s="208">
        <f>SUM(E26:G26)</f>
        <v>0</v>
      </c>
      <c r="I26" s="375">
        <v>2823</v>
      </c>
      <c r="J26" s="375">
        <v>9285.2900000000009</v>
      </c>
      <c r="K26" s="216">
        <f>'Pt 1 Summary of Data'!H21</f>
        <v>5208.7400000000007</v>
      </c>
      <c r="L26" s="208">
        <f>SUM(I26:K26)</f>
        <v>17317.030000000002</v>
      </c>
      <c r="M26" s="375">
        <v>25371.99</v>
      </c>
      <c r="N26" s="375">
        <v>14463.21</v>
      </c>
      <c r="O26" s="216">
        <f>'Pt 1 Summary of Data'!J21</f>
        <v>8037.23</v>
      </c>
      <c r="P26" s="208">
        <f>SUM(M26:O26)</f>
        <v>47872.429999999993</v>
      </c>
      <c r="Q26" s="215"/>
      <c r="R26" s="206"/>
      <c r="S26" s="216">
        <f>'Pt 1 Summary of Data'!L21</f>
        <v>0</v>
      </c>
      <c r="T26" s="208">
        <f>SUM(Q26:S26)</f>
        <v>0</v>
      </c>
      <c r="U26" s="375">
        <v>9649047.0899999999</v>
      </c>
      <c r="V26" s="375">
        <v>9934032.8599999994</v>
      </c>
      <c r="W26" s="216">
        <f>'Pt 1 Summary of Data'!N21</f>
        <v>10729993.079999998</v>
      </c>
      <c r="X26" s="208">
        <f>SUM(U26:W26)</f>
        <v>30313073.029999997</v>
      </c>
      <c r="Y26" s="375">
        <v>27729221.84</v>
      </c>
      <c r="Z26" s="375">
        <v>28562938.73</v>
      </c>
      <c r="AA26" s="216">
        <f>'Pt 1 Summary of Data'!P21</f>
        <v>28622802.66</v>
      </c>
      <c r="AB26" s="208">
        <f>SUM(Y26:AA26)</f>
        <v>84914963.230000004</v>
      </c>
    </row>
    <row r="27" spans="2:28" s="24" customFormat="1" ht="30" x14ac:dyDescent="0.2">
      <c r="B27" s="173"/>
      <c r="C27" s="54">
        <v>2.2000000000000002</v>
      </c>
      <c r="D27" s="175" t="s">
        <v>84</v>
      </c>
      <c r="E27" s="215"/>
      <c r="F27" s="206"/>
      <c r="G27" s="216">
        <f>'Pt 1 Summary of Data'!F35</f>
        <v>0</v>
      </c>
      <c r="H27" s="208">
        <f>SUM(E27:G27)</f>
        <v>0</v>
      </c>
      <c r="I27" s="375">
        <v>612.74671143382682</v>
      </c>
      <c r="J27" s="375">
        <v>1790.2914785021551</v>
      </c>
      <c r="K27" s="216">
        <f>'Pt 1 Summary of Data'!H35</f>
        <v>1090.1165204744191</v>
      </c>
      <c r="L27" s="208">
        <f>SUM(I27:K27)</f>
        <v>3493.1547104104011</v>
      </c>
      <c r="M27" s="375">
        <v>5379.9315630582487</v>
      </c>
      <c r="N27" s="375">
        <v>3100.135528176525</v>
      </c>
      <c r="O27" s="216">
        <f>'Pt 1 Summary of Data'!J35</f>
        <v>1694.1944927583766</v>
      </c>
      <c r="P27" s="208">
        <f>SUM(M27:O27)</f>
        <v>10174.261583993151</v>
      </c>
      <c r="Q27" s="215"/>
      <c r="R27" s="206"/>
      <c r="S27" s="216">
        <f>'Pt 1 Summary of Data'!L35</f>
        <v>0</v>
      </c>
      <c r="T27" s="208">
        <f>SUM(Q27:S27)</f>
        <v>0</v>
      </c>
      <c r="U27" s="375">
        <v>629786.07701869914</v>
      </c>
      <c r="V27" s="375">
        <v>668337.88275944628</v>
      </c>
      <c r="W27" s="216">
        <f>'Pt 1 Summary of Data'!N35</f>
        <v>523782.77164104197</v>
      </c>
      <c r="X27" s="208">
        <f>SUM(U27:W27)</f>
        <v>1821906.7314191875</v>
      </c>
      <c r="Y27" s="375">
        <v>1731054.7297536668</v>
      </c>
      <c r="Z27" s="375">
        <v>1705177.4919637265</v>
      </c>
      <c r="AA27" s="216">
        <f>'Pt 1 Summary of Data'!P35</f>
        <v>1016875.2546479627</v>
      </c>
      <c r="AB27" s="208">
        <f>SUM(Y27:AA27)</f>
        <v>4453107.4763653558</v>
      </c>
    </row>
    <row r="28" spans="2:28" s="24" customFormat="1" x14ac:dyDescent="0.2">
      <c r="B28" s="173"/>
      <c r="C28" s="54">
        <v>2.2999999999999998</v>
      </c>
      <c r="D28" s="175" t="s">
        <v>50</v>
      </c>
      <c r="E28" s="216">
        <f t="shared" ref="E28:AA28" si="0">E$26-E$27</f>
        <v>0</v>
      </c>
      <c r="F28" s="216">
        <f t="shared" si="0"/>
        <v>0</v>
      </c>
      <c r="G28" s="216">
        <f t="shared" si="0"/>
        <v>0</v>
      </c>
      <c r="H28" s="79">
        <f>H$26-H$27</f>
        <v>0</v>
      </c>
      <c r="I28" s="216">
        <f>I$26-I$27</f>
        <v>2210.2532885661731</v>
      </c>
      <c r="J28" s="216">
        <f>J$26-J$27</f>
        <v>7494.998521497846</v>
      </c>
      <c r="K28" s="216">
        <f t="shared" si="0"/>
        <v>4118.6234795255814</v>
      </c>
      <c r="L28" s="79">
        <f>L$26-L$27</f>
        <v>13823.875289589601</v>
      </c>
      <c r="M28" s="216">
        <f t="shared" si="0"/>
        <v>19992.058436941752</v>
      </c>
      <c r="N28" s="216">
        <f t="shared" si="0"/>
        <v>11363.074471823475</v>
      </c>
      <c r="O28" s="216">
        <f t="shared" si="0"/>
        <v>6343.0355072416232</v>
      </c>
      <c r="P28" s="79">
        <f>P$26-P$27</f>
        <v>37698.16841600684</v>
      </c>
      <c r="Q28" s="216">
        <f t="shared" si="0"/>
        <v>0</v>
      </c>
      <c r="R28" s="216">
        <f t="shared" si="0"/>
        <v>0</v>
      </c>
      <c r="S28" s="216">
        <f t="shared" si="0"/>
        <v>0</v>
      </c>
      <c r="T28" s="79">
        <f>T$26-T$27</f>
        <v>0</v>
      </c>
      <c r="U28" s="216">
        <f t="shared" si="0"/>
        <v>9019261.0129813012</v>
      </c>
      <c r="V28" s="216">
        <f t="shared" si="0"/>
        <v>9265694.9772405531</v>
      </c>
      <c r="W28" s="216">
        <f t="shared" si="0"/>
        <v>10206210.308358956</v>
      </c>
      <c r="X28" s="79">
        <f>X$26-X$27</f>
        <v>28491166.29858081</v>
      </c>
      <c r="Y28" s="78">
        <f t="shared" si="0"/>
        <v>25998167.110246334</v>
      </c>
      <c r="Z28" s="216">
        <f t="shared" si="0"/>
        <v>26857761.238036275</v>
      </c>
      <c r="AA28" s="216">
        <f t="shared" si="0"/>
        <v>27605927.405352037</v>
      </c>
      <c r="AB28" s="79">
        <f>AB$26-AB$27</f>
        <v>80461855.753634647</v>
      </c>
    </row>
    <row r="29" spans="2:28" s="24" customFormat="1" x14ac:dyDescent="0.2">
      <c r="B29" s="176"/>
      <c r="C29" s="81"/>
      <c r="D29" s="179"/>
      <c r="E29" s="217"/>
      <c r="F29" s="218"/>
      <c r="G29" s="218"/>
      <c r="H29" s="219"/>
      <c r="I29" s="217"/>
      <c r="J29" s="218"/>
      <c r="K29" s="218"/>
      <c r="L29" s="219"/>
      <c r="M29" s="217"/>
      <c r="N29" s="218"/>
      <c r="O29" s="218"/>
      <c r="P29" s="219"/>
      <c r="Q29" s="217"/>
      <c r="R29" s="218"/>
      <c r="S29" s="218"/>
      <c r="T29" s="219"/>
      <c r="U29" s="217"/>
      <c r="V29" s="218"/>
      <c r="W29" s="218"/>
      <c r="X29" s="219"/>
      <c r="Y29" s="217"/>
      <c r="Z29" s="218"/>
      <c r="AA29" s="218"/>
      <c r="AB29" s="219"/>
    </row>
    <row r="30" spans="2:28" s="24" customFormat="1" x14ac:dyDescent="0.2">
      <c r="B30" s="178" t="s">
        <v>2</v>
      </c>
      <c r="C30" s="180">
        <v>3.1</v>
      </c>
      <c r="D30" s="181" t="s">
        <v>140</v>
      </c>
      <c r="E30" s="220"/>
      <c r="F30" s="221"/>
      <c r="G30" s="222">
        <f>'Pt 1 Summary of Data'!F49</f>
        <v>0</v>
      </c>
      <c r="H30" s="223">
        <f>SUM(E30:G30)</f>
        <v>0</v>
      </c>
      <c r="I30" s="376">
        <v>28.025000000000002</v>
      </c>
      <c r="J30" s="376">
        <v>88.350000000000009</v>
      </c>
      <c r="K30" s="224">
        <f>'Pt 1 Summary of Data'!H49</f>
        <v>61.433333333333337</v>
      </c>
      <c r="L30" s="223">
        <f>SUM(I30:K30)</f>
        <v>177.80833333333334</v>
      </c>
      <c r="M30" s="376">
        <v>236.23333333333335</v>
      </c>
      <c r="N30" s="376">
        <v>127.45833333333333</v>
      </c>
      <c r="O30" s="224">
        <f>'Pt 1 Summary of Data'!J49</f>
        <v>58.741666666666667</v>
      </c>
      <c r="P30" s="223">
        <f>SUM(M30:O30)</f>
        <v>422.43333333333334</v>
      </c>
      <c r="Q30" s="220"/>
      <c r="R30" s="221"/>
      <c r="S30" s="222">
        <f>'Pt 1 Summary of Data'!L49</f>
        <v>0</v>
      </c>
      <c r="T30" s="223">
        <f>SUM(Q30:S30)</f>
        <v>0</v>
      </c>
      <c r="U30" s="376">
        <v>17554.258333333335</v>
      </c>
      <c r="V30" s="376">
        <v>18452.008333333335</v>
      </c>
      <c r="W30" s="224">
        <f>'Pt 1 Summary of Data'!N49</f>
        <v>21025.399999999998</v>
      </c>
      <c r="X30" s="223">
        <f>SUM(U30:W30)</f>
        <v>57031.666666666672</v>
      </c>
      <c r="Y30" s="376">
        <v>56097.816666666658</v>
      </c>
      <c r="Z30" s="376">
        <v>58941.166666666664</v>
      </c>
      <c r="AA30" s="224">
        <f>'Pt 1 Summary of Data'!P49</f>
        <v>62623.525000000001</v>
      </c>
      <c r="AB30" s="223">
        <f>SUM(Y30:AA30)</f>
        <v>177662.50833333333</v>
      </c>
    </row>
    <row r="31" spans="2:28" s="24" customFormat="1" x14ac:dyDescent="0.2">
      <c r="B31" s="182"/>
      <c r="C31" s="183"/>
      <c r="D31" s="184"/>
      <c r="E31" s="217"/>
      <c r="F31" s="218"/>
      <c r="G31" s="218"/>
      <c r="H31" s="219"/>
      <c r="I31" s="225"/>
      <c r="J31" s="226"/>
      <c r="K31" s="226"/>
      <c r="L31" s="227"/>
      <c r="M31" s="225"/>
      <c r="N31" s="226"/>
      <c r="O31" s="226"/>
      <c r="P31" s="227"/>
      <c r="Q31" s="217"/>
      <c r="R31" s="218"/>
      <c r="S31" s="218"/>
      <c r="T31" s="219"/>
      <c r="U31" s="225"/>
      <c r="V31" s="226"/>
      <c r="W31" s="226"/>
      <c r="X31" s="227"/>
      <c r="Y31" s="225"/>
      <c r="Z31" s="226"/>
      <c r="AA31" s="226"/>
      <c r="AB31" s="227"/>
    </row>
    <row r="32" spans="2:28" s="24" customFormat="1" ht="30" customHeight="1" x14ac:dyDescent="0.2">
      <c r="B32" s="318" t="s">
        <v>3</v>
      </c>
      <c r="C32" s="245"/>
      <c r="D32" s="246" t="s">
        <v>136</v>
      </c>
      <c r="E32" s="228"/>
      <c r="F32" s="229"/>
      <c r="G32" s="229"/>
      <c r="H32" s="230"/>
      <c r="I32" s="228"/>
      <c r="J32" s="231"/>
      <c r="K32" s="229"/>
      <c r="L32" s="230"/>
      <c r="M32" s="228"/>
      <c r="N32" s="232"/>
      <c r="O32" s="229"/>
      <c r="P32" s="230"/>
      <c r="Q32" s="228"/>
      <c r="R32" s="229"/>
      <c r="S32" s="229"/>
      <c r="T32" s="230"/>
      <c r="U32" s="228"/>
      <c r="V32" s="231"/>
      <c r="W32" s="229"/>
      <c r="X32" s="230"/>
      <c r="Y32" s="228"/>
      <c r="Z32" s="232"/>
      <c r="AA32" s="229"/>
      <c r="AB32" s="230"/>
    </row>
    <row r="33" spans="2:29" s="24" customFormat="1" ht="15.75" x14ac:dyDescent="0.25">
      <c r="B33" s="185"/>
      <c r="C33" s="26">
        <v>4.0999999999999996</v>
      </c>
      <c r="D33" s="186" t="s">
        <v>73</v>
      </c>
      <c r="E33" s="233"/>
      <c r="F33" s="234"/>
      <c r="G33" s="234"/>
      <c r="H33" s="235" t="str">
        <f>IF(H30&lt;1000,"Not Required to Calculate",H23/H28)</f>
        <v>Not Required to Calculate</v>
      </c>
      <c r="I33" s="233"/>
      <c r="J33" s="234"/>
      <c r="K33" s="234"/>
      <c r="L33" s="235" t="str">
        <f>IF(L30&lt;1000,"Not Required to Calculate",L23/L28)</f>
        <v>Not Required to Calculate</v>
      </c>
      <c r="M33" s="233"/>
      <c r="N33" s="234"/>
      <c r="O33" s="234"/>
      <c r="P33" s="235" t="str">
        <f>IF(P30&lt;1000,"Not Required to Calculate",P23/P28)</f>
        <v>Not Required to Calculate</v>
      </c>
      <c r="Q33" s="233"/>
      <c r="R33" s="234"/>
      <c r="S33" s="234"/>
      <c r="T33" s="235" t="str">
        <f>IF(T30&lt;1000,"Not Required to Calculate",T23/T28)</f>
        <v>Not Required to Calculate</v>
      </c>
      <c r="U33" s="233"/>
      <c r="V33" s="234"/>
      <c r="W33" s="234"/>
      <c r="X33" s="235">
        <f>IF(X30&lt;1000,"Not Required to Calculate",X23/X28)</f>
        <v>0.56799712285612713</v>
      </c>
      <c r="Y33" s="233"/>
      <c r="Z33" s="234"/>
      <c r="AA33" s="234"/>
      <c r="AB33" s="356">
        <f>IF(AB30&lt;1000,"Not Required to Calculate",AB23/AB28)</f>
        <v>0.63311336295659626</v>
      </c>
    </row>
    <row r="34" spans="2:29" s="24" customFormat="1" ht="15.75" thickBot="1" x14ac:dyDescent="0.25">
      <c r="B34" s="187"/>
      <c r="C34" s="188"/>
      <c r="D34" s="189"/>
      <c r="E34" s="236"/>
      <c r="F34" s="237"/>
      <c r="G34" s="237"/>
      <c r="H34" s="238"/>
      <c r="I34" s="236"/>
      <c r="J34" s="237"/>
      <c r="K34" s="237"/>
      <c r="L34" s="238"/>
      <c r="M34" s="236"/>
      <c r="N34" s="237"/>
      <c r="O34" s="237"/>
      <c r="P34" s="238"/>
      <c r="Q34" s="236"/>
      <c r="R34" s="237"/>
      <c r="S34" s="237"/>
      <c r="T34" s="238"/>
      <c r="U34" s="236"/>
      <c r="V34" s="237"/>
      <c r="W34" s="237"/>
      <c r="X34" s="238"/>
      <c r="Y34" s="236"/>
      <c r="Z34" s="237"/>
      <c r="AA34" s="237"/>
      <c r="AB34" s="238"/>
    </row>
    <row r="35" spans="2:29" s="24" customFormat="1" ht="15.75" x14ac:dyDescent="0.25">
      <c r="B35" s="111"/>
      <c r="C35" s="26"/>
      <c r="D35" s="26"/>
      <c r="N35" s="12"/>
      <c r="Z35" s="12"/>
    </row>
    <row r="36" spans="2:29" s="24" customFormat="1" x14ac:dyDescent="0.2">
      <c r="B36" s="11"/>
      <c r="C36" s="26"/>
      <c r="D36" s="26"/>
      <c r="N36" s="12"/>
      <c r="W36" s="4" t="s">
        <v>180</v>
      </c>
      <c r="X36" s="387">
        <v>0.538609399848333</v>
      </c>
      <c r="Y36" s="4"/>
      <c r="Z36" s="6"/>
      <c r="AA36" s="4"/>
      <c r="AB36" s="387">
        <v>0.58919819430689624</v>
      </c>
      <c r="AC36" s="4" t="s">
        <v>162</v>
      </c>
    </row>
    <row r="37" spans="2:29" s="24" customFormat="1" ht="15.75" x14ac:dyDescent="0.25">
      <c r="B37" s="26"/>
      <c r="C37" s="111" t="s">
        <v>61</v>
      </c>
      <c r="D37" s="111"/>
      <c r="E37" s="111"/>
      <c r="N37" s="12"/>
      <c r="Q37" s="190"/>
      <c r="Z37" s="12"/>
    </row>
    <row r="38" spans="2:29" s="24" customFormat="1" ht="15.75" x14ac:dyDescent="0.25">
      <c r="B38" s="26"/>
      <c r="C38" s="111"/>
      <c r="D38" s="247" t="s">
        <v>137</v>
      </c>
      <c r="E38" s="247"/>
      <c r="N38" s="12"/>
      <c r="Z38" s="12"/>
    </row>
    <row r="39" spans="2:29" s="24" customFormat="1" ht="15.75" x14ac:dyDescent="0.25">
      <c r="B39" s="26"/>
      <c r="C39" s="111"/>
      <c r="D39" s="111" t="s">
        <v>70</v>
      </c>
      <c r="E39" s="28"/>
      <c r="N39" s="12"/>
      <c r="Q39" s="29"/>
      <c r="Z39" s="12"/>
    </row>
    <row r="40" spans="2:29" s="24" customFormat="1" ht="15.75" x14ac:dyDescent="0.25">
      <c r="B40" s="26"/>
      <c r="C40" s="111"/>
      <c r="D40" s="111" t="s">
        <v>66</v>
      </c>
      <c r="E40" s="28"/>
      <c r="G40" s="26"/>
      <c r="N40" s="12"/>
      <c r="Q40" s="29"/>
      <c r="Z40" s="12"/>
    </row>
    <row r="41" spans="2:29" s="24" customFormat="1" ht="15.75" x14ac:dyDescent="0.2">
      <c r="B41" s="26"/>
      <c r="C41" s="28"/>
      <c r="D41" s="191" t="s">
        <v>101</v>
      </c>
      <c r="E41" s="191"/>
      <c r="N41" s="12"/>
      <c r="Z41" s="12"/>
    </row>
    <row r="42" spans="2:29" s="24" customFormat="1" ht="15.75" x14ac:dyDescent="0.2">
      <c r="C42" s="191"/>
      <c r="D42" s="191"/>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E26:G27">
    <cfRule type="cellIs" dxfId="5" priority="33" stopIfTrue="1" operator="lessThan">
      <formula>0</formula>
    </cfRule>
  </conditionalFormatting>
  <conditionalFormatting sqref="I26:K27">
    <cfRule type="cellIs" dxfId="4" priority="15" stopIfTrue="1" operator="lessThan">
      <formula>0</formula>
    </cfRule>
  </conditionalFormatting>
  <conditionalFormatting sqref="M26:O27">
    <cfRule type="cellIs" dxfId="3" priority="7" stopIfTrue="1" operator="lessThan">
      <formula>0</formula>
    </cfRule>
  </conditionalFormatting>
  <conditionalFormatting sqref="Q26:S27">
    <cfRule type="cellIs" dxfId="2" priority="26" stopIfTrue="1" operator="lessThan">
      <formula>0</formula>
    </cfRule>
  </conditionalFormatting>
  <conditionalFormatting sqref="U26:W27">
    <cfRule type="cellIs" dxfId="1" priority="3" stopIfTrue="1" operator="lessThan">
      <formula>0</formula>
    </cfRule>
  </conditionalFormatting>
  <conditionalFormatting sqref="Y26:AA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zoomScaleNormal="100" workbookViewId="0">
      <selection activeCell="C26" sqref="C26"/>
    </sheetView>
  </sheetViews>
  <sheetFormatPr defaultRowHeight="15" x14ac:dyDescent="0.2"/>
  <cols>
    <col min="1" max="1" width="1.85546875" customWidth="1"/>
    <col min="2" max="2" width="92.5703125" style="11" customWidth="1"/>
    <col min="3" max="3" width="33.28515625" bestFit="1" customWidth="1"/>
  </cols>
  <sheetData>
    <row r="1" spans="2:3" ht="15.75" x14ac:dyDescent="0.25">
      <c r="B1" s="13" t="s">
        <v>138</v>
      </c>
    </row>
    <row r="2" spans="2:3" ht="15.75" x14ac:dyDescent="0.25">
      <c r="B2" s="13" t="s">
        <v>142</v>
      </c>
    </row>
    <row r="3" spans="2:3" ht="15.75" x14ac:dyDescent="0.25">
      <c r="B3" s="13" t="s">
        <v>131</v>
      </c>
    </row>
    <row r="4" spans="2:3" ht="15.75" x14ac:dyDescent="0.25">
      <c r="B4" s="13"/>
    </row>
    <row r="5" spans="2:3" ht="15.75" x14ac:dyDescent="0.25">
      <c r="B5" s="25" t="s">
        <v>87</v>
      </c>
    </row>
    <row r="6" spans="2:3" x14ac:dyDescent="0.2">
      <c r="B6" s="148">
        <f>'Cover Page'!C7</f>
        <v>80802</v>
      </c>
    </row>
    <row r="7" spans="2:3" ht="15.75" customHeight="1" x14ac:dyDescent="0.25">
      <c r="B7" s="25" t="s">
        <v>88</v>
      </c>
      <c r="C7" s="338" t="s">
        <v>127</v>
      </c>
    </row>
    <row r="8" spans="2:3" ht="15.75" customHeight="1" x14ac:dyDescent="0.25">
      <c r="B8" s="239" t="str">
        <f>'Cover Page'!C8</f>
        <v>United States Branch of the Sun Life Assurance Company of Canada</v>
      </c>
      <c r="C8" s="284"/>
    </row>
    <row r="9" spans="2:3" ht="15.75" customHeight="1" x14ac:dyDescent="0.25">
      <c r="B9" s="32" t="s">
        <v>90</v>
      </c>
      <c r="C9" s="284"/>
    </row>
    <row r="10" spans="2:3" ht="15.75" customHeight="1" x14ac:dyDescent="0.25">
      <c r="B10" s="239">
        <f>'Cover Page'!C9</f>
        <v>0</v>
      </c>
      <c r="C10" s="284"/>
    </row>
    <row r="11" spans="2:3" ht="15.75" x14ac:dyDescent="0.25">
      <c r="B11" s="32" t="s">
        <v>85</v>
      </c>
    </row>
    <row r="12" spans="2:3" x14ac:dyDescent="0.2">
      <c r="B12" s="149" t="str">
        <f>'Cover Page'!C6</f>
        <v>2023</v>
      </c>
    </row>
    <row r="13" spans="2:3" ht="15.75" x14ac:dyDescent="0.25">
      <c r="B13" s="32"/>
    </row>
    <row r="14" spans="2:3" ht="15.75" x14ac:dyDescent="0.25">
      <c r="B14" s="32"/>
    </row>
    <row r="15" spans="2:3" s="11" customFormat="1" ht="15.75" x14ac:dyDescent="0.25">
      <c r="B15" s="32"/>
    </row>
    <row r="16" spans="2:3" s="11" customFormat="1" ht="16.5" thickBot="1" x14ac:dyDescent="0.3">
      <c r="B16" s="240"/>
      <c r="C16" s="327" t="s">
        <v>130</v>
      </c>
    </row>
    <row r="17" spans="2:3" s="11" customFormat="1" ht="48" thickBot="1" x14ac:dyDescent="0.25">
      <c r="B17" s="329" t="s">
        <v>155</v>
      </c>
      <c r="C17" s="332"/>
    </row>
    <row r="18" spans="2:3" s="11" customFormat="1" ht="47.25" x14ac:dyDescent="0.2">
      <c r="B18" s="326" t="s">
        <v>156</v>
      </c>
      <c r="C18" s="311"/>
    </row>
    <row r="19" spans="2:3" s="11" customFormat="1" x14ac:dyDescent="0.2">
      <c r="B19" s="305" t="s">
        <v>96</v>
      </c>
      <c r="C19" s="302"/>
    </row>
    <row r="20" spans="2:3" s="11" customFormat="1" x14ac:dyDescent="0.2">
      <c r="B20" s="304" t="s">
        <v>97</v>
      </c>
      <c r="C20" s="333"/>
    </row>
    <row r="21" spans="2:3" s="11" customFormat="1" x14ac:dyDescent="0.2">
      <c r="B21" s="306"/>
      <c r="C21" s="307"/>
    </row>
    <row r="22" spans="2:3" s="11" customFormat="1" x14ac:dyDescent="0.2">
      <c r="B22" s="306"/>
      <c r="C22" s="307"/>
    </row>
    <row r="23" spans="2:3" s="11" customFormat="1" x14ac:dyDescent="0.2">
      <c r="B23" s="306"/>
      <c r="C23" s="307"/>
    </row>
    <row r="24" spans="2:3" s="11" customFormat="1" x14ac:dyDescent="0.2">
      <c r="B24" s="306"/>
      <c r="C24" s="307"/>
    </row>
    <row r="25" spans="2:3" s="11" customFormat="1" x14ac:dyDescent="0.2">
      <c r="B25" s="306"/>
      <c r="C25" s="307"/>
    </row>
    <row r="26" spans="2:3" s="11" customFormat="1" x14ac:dyDescent="0.2">
      <c r="B26" s="306"/>
      <c r="C26" s="307"/>
    </row>
    <row r="27" spans="2:3" s="11" customFormat="1" x14ac:dyDescent="0.2">
      <c r="B27" s="306"/>
      <c r="C27" s="307"/>
    </row>
    <row r="28" spans="2:3" s="11" customFormat="1" x14ac:dyDescent="0.2">
      <c r="B28" s="306"/>
      <c r="C28" s="307"/>
    </row>
    <row r="29" spans="2:3" s="11" customFormat="1" x14ac:dyDescent="0.2">
      <c r="B29" s="306"/>
      <c r="C29" s="307"/>
    </row>
    <row r="30" spans="2:3" s="11" customFormat="1" x14ac:dyDescent="0.2">
      <c r="B30" s="306"/>
      <c r="C30" s="307"/>
    </row>
    <row r="31" spans="2:3" s="11" customFormat="1" x14ac:dyDescent="0.2">
      <c r="B31" s="308"/>
      <c r="C31" s="309"/>
    </row>
    <row r="32" spans="2:3" s="11" customFormat="1" ht="47.25" x14ac:dyDescent="0.25">
      <c r="B32" s="330" t="s">
        <v>157</v>
      </c>
      <c r="C32" s="310"/>
    </row>
    <row r="33" spans="2:3" s="11" customFormat="1" x14ac:dyDescent="0.2">
      <c r="B33" s="303" t="s">
        <v>95</v>
      </c>
      <c r="C33" s="328" t="s">
        <v>154</v>
      </c>
    </row>
    <row r="34" spans="2:3" s="11" customFormat="1" x14ac:dyDescent="0.2">
      <c r="B34" s="301"/>
      <c r="C34" s="302"/>
    </row>
    <row r="35" spans="2:3" s="11" customFormat="1" x14ac:dyDescent="0.2">
      <c r="B35" s="301"/>
      <c r="C35" s="302"/>
    </row>
    <row r="36" spans="2:3" s="11" customFormat="1" x14ac:dyDescent="0.2">
      <c r="B36" s="301"/>
      <c r="C36" s="302"/>
    </row>
    <row r="37" spans="2:3" s="11" customFormat="1" x14ac:dyDescent="0.2">
      <c r="B37" s="301"/>
      <c r="C37" s="302"/>
    </row>
    <row r="38" spans="2:3" s="11" customFormat="1" x14ac:dyDescent="0.2">
      <c r="B38" s="301"/>
      <c r="C38" s="302"/>
    </row>
    <row r="39" spans="2:3" s="11" customFormat="1" x14ac:dyDescent="0.2">
      <c r="B39" s="301"/>
      <c r="C39" s="302"/>
    </row>
    <row r="40" spans="2:3" s="11" customFormat="1" x14ac:dyDescent="0.2">
      <c r="B40" s="301"/>
      <c r="C40" s="302"/>
    </row>
    <row r="41" spans="2:3" s="11" customFormat="1" x14ac:dyDescent="0.2">
      <c r="B41" s="301"/>
      <c r="C41" s="302"/>
    </row>
    <row r="42" spans="2:3" s="11" customFormat="1" x14ac:dyDescent="0.2">
      <c r="B42" s="301"/>
      <c r="C42" s="302"/>
    </row>
    <row r="43" spans="2:3" s="11" customFormat="1" ht="15.75" thickBot="1" x14ac:dyDescent="0.25">
      <c r="B43" s="299"/>
      <c r="C43" s="300"/>
    </row>
    <row r="44" spans="2:3" s="11" customFormat="1" x14ac:dyDescent="0.2"/>
    <row r="45" spans="2:3" s="11" customFormat="1" ht="15.75" x14ac:dyDescent="0.25">
      <c r="B45" s="111" t="s">
        <v>61</v>
      </c>
    </row>
    <row r="46" spans="2:3" s="11" customFormat="1" ht="15.75" x14ac:dyDescent="0.25">
      <c r="B46" s="111" t="s">
        <v>137</v>
      </c>
    </row>
    <row r="47" spans="2:3" s="11" customFormat="1" ht="15.75" x14ac:dyDescent="0.25">
      <c r="B47" s="111" t="s">
        <v>70</v>
      </c>
    </row>
    <row r="48" spans="2:3" s="11" customFormat="1" ht="15.75" x14ac:dyDescent="0.25">
      <c r="B48" s="111" t="s">
        <v>66</v>
      </c>
    </row>
    <row r="49" spans="2:2" s="11" customFormat="1" ht="15.75" x14ac:dyDescent="0.25">
      <c r="B49" s="111"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1" sqref="B1"/>
    </sheetView>
  </sheetViews>
  <sheetFormatPr defaultColWidth="9.140625" defaultRowHeight="15" x14ac:dyDescent="0.2"/>
  <cols>
    <col min="1" max="1" width="1.85546875" style="10" customWidth="1"/>
    <col min="2" max="2" width="96.140625" style="12" customWidth="1"/>
    <col min="3" max="16384" width="9.140625" style="10"/>
  </cols>
  <sheetData>
    <row r="1" spans="2:4" ht="15.75" x14ac:dyDescent="0.25">
      <c r="B1" s="13" t="s">
        <v>68</v>
      </c>
    </row>
    <row r="2" spans="2:4" ht="26.25" x14ac:dyDescent="0.25">
      <c r="B2" s="13" t="s">
        <v>142</v>
      </c>
      <c r="D2" s="280" t="s">
        <v>91</v>
      </c>
    </row>
    <row r="3" spans="2:4" ht="15.75" x14ac:dyDescent="0.25">
      <c r="B3" s="13" t="s">
        <v>91</v>
      </c>
    </row>
    <row r="4" spans="2:4" ht="15.75" x14ac:dyDescent="0.25">
      <c r="B4" s="13"/>
    </row>
    <row r="5" spans="2:4" ht="15.75" x14ac:dyDescent="0.25">
      <c r="B5" s="25" t="s">
        <v>87</v>
      </c>
    </row>
    <row r="6" spans="2:4" ht="16.5" customHeight="1" x14ac:dyDescent="0.2">
      <c r="B6" s="148">
        <f>'Cover Page'!C7</f>
        <v>80802</v>
      </c>
    </row>
    <row r="7" spans="2:4" ht="15.75" customHeight="1" x14ac:dyDescent="0.25">
      <c r="B7" s="25" t="s">
        <v>88</v>
      </c>
      <c r="D7" s="337"/>
    </row>
    <row r="8" spans="2:4" ht="15.75" customHeight="1" x14ac:dyDescent="0.25">
      <c r="B8" s="239" t="str">
        <f>'Cover Page'!C8</f>
        <v>United States Branch of the Sun Life Assurance Company of Canada</v>
      </c>
    </row>
    <row r="9" spans="2:4" ht="15.75" customHeight="1" x14ac:dyDescent="0.25">
      <c r="B9" s="32" t="s">
        <v>90</v>
      </c>
    </row>
    <row r="10" spans="2:4" ht="15.75" customHeight="1" x14ac:dyDescent="0.25">
      <c r="B10" s="239">
        <f>'Cover Page'!C9</f>
        <v>0</v>
      </c>
    </row>
    <row r="11" spans="2:4" ht="15.75" x14ac:dyDescent="0.25">
      <c r="B11" s="32" t="s">
        <v>85</v>
      </c>
    </row>
    <row r="12" spans="2:4" x14ac:dyDescent="0.2">
      <c r="B12" s="149" t="str">
        <f>'Cover Page'!C6</f>
        <v>2023</v>
      </c>
    </row>
    <row r="13" spans="2:4" ht="15.75" x14ac:dyDescent="0.25">
      <c r="B13" s="241"/>
    </row>
    <row r="17" spans="2:2" s="12" customFormat="1" ht="15.75" thickBot="1" x14ac:dyDescent="0.25">
      <c r="B17" s="242" t="s">
        <v>92</v>
      </c>
    </row>
    <row r="18" spans="2:2" s="12" customFormat="1" ht="150.75" thickBot="1" x14ac:dyDescent="0.25">
      <c r="B18" s="331" t="s">
        <v>158</v>
      </c>
    </row>
    <row r="19" spans="2:2" s="12" customFormat="1" x14ac:dyDescent="0.2"/>
    <row r="20" spans="2:2" s="12" customFormat="1" x14ac:dyDescent="0.2"/>
    <row r="21" spans="2:2" s="12" customFormat="1" x14ac:dyDescent="0.2"/>
    <row r="22" spans="2:2" s="12" customFormat="1" x14ac:dyDescent="0.2"/>
    <row r="23" spans="2:2" s="12" customFormat="1" x14ac:dyDescent="0.2">
      <c r="B23" s="11" t="s">
        <v>93</v>
      </c>
    </row>
    <row r="24" spans="2:2" s="12" customFormat="1" x14ac:dyDescent="0.2"/>
    <row r="25" spans="2:2" s="12" customFormat="1" x14ac:dyDescent="0.2"/>
    <row r="26" spans="2:2" s="12" customFormat="1" x14ac:dyDescent="0.2"/>
    <row r="27" spans="2:2" s="12" customFormat="1" x14ac:dyDescent="0.2">
      <c r="B27" s="11"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2024-07-17T12:14:22Z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ustomUiType">
    <vt:lpwstr>2</vt:lpwstr>
  </property>
</Properties>
</file>