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4_{AAA613C6-5720-487E-BA30-BD5B98B0DA21}" xr6:coauthVersionLast="47" xr6:coauthVersionMax="47" xr10:uidLastSave="{00000000-0000-0000-0000-000000000000}"/>
  <bookViews>
    <workbookView xWindow="-12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H21" i="4"/>
  <c r="K26" i="10" s="1"/>
  <c r="L26" i="10" s="1"/>
  <c r="H51" i="18"/>
  <c r="H24" i="4" s="1"/>
  <c r="K22" i="10" s="1"/>
  <c r="L22" i="10" s="1"/>
  <c r="F51" i="18"/>
  <c r="F24" i="4" s="1"/>
  <c r="D6" i="10"/>
  <c r="E21" i="4"/>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G35" i="4"/>
  <c r="H35" i="4"/>
  <c r="K27" i="10" s="1"/>
  <c r="L27" i="10" s="1"/>
  <c r="L28" i="10" s="1"/>
  <c r="L35" i="4"/>
  <c r="S27" i="10" s="1"/>
  <c r="F35" i="4"/>
  <c r="G27" i="10" s="1"/>
  <c r="H27" i="10" s="1"/>
  <c r="H28" i="10" s="1"/>
  <c r="E35" i="4"/>
  <c r="S23" i="10"/>
  <c r="T23" i="10" s="1"/>
  <c r="O23" i="10"/>
  <c r="P23" i="10" s="1"/>
  <c r="K23" i="10"/>
  <c r="L23" i="10" s="1"/>
  <c r="K35" i="4"/>
  <c r="I35" i="4"/>
  <c r="J35" i="4"/>
  <c r="O27" i="10" s="1"/>
  <c r="P27" i="10" s="1"/>
  <c r="P28" i="10" s="1"/>
  <c r="G23" i="10" l="1"/>
  <c r="H23" i="10" s="1"/>
  <c r="H33" i="10" s="1"/>
  <c r="T27" i="10"/>
  <c r="T28" i="10" s="1"/>
  <c r="T33" i="10" s="1"/>
  <c r="S28" i="10"/>
  <c r="K28" i="10"/>
  <c r="G28" i="10"/>
  <c r="L33" i="10"/>
  <c r="P33" i="10"/>
  <c r="O28" i="10"/>
  <c r="N44" i="4" l="1"/>
  <c r="P44" i="4"/>
  <c r="O44" i="4"/>
  <c r="N51" i="18"/>
  <c r="N24" i="4" s="1"/>
  <c r="W22" i="10" s="1"/>
  <c r="M51" i="18"/>
  <c r="M24" i="4" s="1"/>
  <c r="M44" i="4" l="1"/>
  <c r="O51" i="18"/>
  <c r="O24" i="4" s="1"/>
  <c r="X22" i="10"/>
  <c r="W23" i="10"/>
  <c r="X23" i="10" s="1"/>
  <c r="P51" i="18" l="1"/>
  <c r="P24" i="4" s="1"/>
  <c r="AA22" i="10" s="1"/>
  <c r="P35" i="4"/>
  <c r="AA27" i="10" s="1"/>
  <c r="O35" i="4"/>
  <c r="N35" i="4" l="1"/>
  <c r="W27" i="10" s="1"/>
  <c r="M35" i="4"/>
  <c r="AB27" i="10"/>
  <c r="AB28" i="10" s="1"/>
  <c r="AA28" i="10"/>
  <c r="AB22" i="10"/>
  <c r="AA23" i="10"/>
  <c r="AB23" i="10" s="1"/>
  <c r="X27" i="10" l="1"/>
  <c r="X28" i="10" s="1"/>
  <c r="X33" i="10" s="1"/>
  <c r="W28" i="10"/>
  <c r="AB33" i="10"/>
</calcChain>
</file>

<file path=xl/sharedStrings.xml><?xml version="1.0" encoding="utf-8"?>
<sst xmlns="http://schemas.openxmlformats.org/spreadsheetml/2006/main" count="318" uniqueCount="180">
  <si>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</si>
  <si>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</si>
  <si>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</si>
  <si>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</si>
  <si>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</si>
  <si>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</si>
  <si>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</si>
  <si>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</si>
  <si>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</si>
  <si>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</si>
  <si>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</si>
  <si>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</si>
  <si>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</si>
  <si>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</si>
  <si>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</si>
  <si>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</si>
  <si>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</si>
  <si>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</si>
  <si>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</si>
  <si>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</si>
  <si>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</si>
  <si>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</si>
  <si>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</si>
  <si>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</si>
  <si>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</si>
  <si>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</si>
  <si>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</si>
  <si>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</si>
  <si>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</si>
  <si>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</si>
  <si>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</si>
  <si>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</si>
  <si>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</si>
  <si>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</si>
  <si>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</si>
  <si>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</si>
  <si>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</si>
  <si>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</si>
  <si>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</si>
  <si>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</si>
  <si>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</si>
  <si>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</si>
  <si>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</si>
  <si>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</si>
  <si>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</si>
  <si>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</si>
  <si>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</si>
  <si>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</si>
  <si>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</si>
  <si>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</si>
  <si>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</si>
  <si>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</si>
  <si>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</si>
  <si>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</si>
  <si>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</si>
  <si>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</si>
  <si>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</si>
  <si>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</si>
  <si>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</si>
  <si>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</si>
  <si>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</si>
  <si>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</si>
  <si>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</si>
  <si>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</si>
  <si>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</si>
  <si>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</si>
  <si>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</si>
  <si>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</si>
  <si>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</si>
  <si>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</si>
  <si>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</si>
  <si>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</si>
  <si>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</si>
  <si>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</si>
  <si>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</si>
  <si>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</si>
  <si>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</si>
  <si>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</si>
  <si>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</si>
  <si>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</si>
  <si>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</si>
  <si>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</si>
  <si>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</si>
  <si>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</si>
  <si>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</si>
  <si>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</si>
  <si>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</si>
  <si>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</si>
  <si>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</si>
  <si>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</si>
  <si>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</si>
  <si>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</si>
  <si>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</si>
  <si>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</si>
  <si>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</si>
  <si>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</si>
  <si>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</si>
  <si>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</si>
  <si>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</si>
  <si>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</si>
  <si>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</si>
  <si>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</si>
  <si>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</si>
  <si>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</si>
  <si>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</si>
  <si>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</si>
  <si>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</si>
  <si>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</si>
  <si>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</si>
  <si>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</si>
  <si>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</si>
  <si>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</si>
  <si>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</si>
  <si>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</si>
  <si>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</si>
  <si>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</si>
  <si>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</si>
  <si>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</si>
  <si>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</si>
  <si>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</si>
  <si>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</si>
  <si>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</si>
  <si>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</si>
  <si>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</si>
  <si>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</si>
  <si>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</si>
  <si>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</si>
  <si>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</si>
  <si>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</si>
  <si>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</si>
  <si>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</si>
  <si>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</si>
  <si>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</si>
  <si>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</si>
  <si>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</si>
  <si>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</si>
  <si>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</si>
  <si>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</si>
  <si>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</si>
  <si>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</si>
  <si>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</si>
  <si>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</si>
  <si>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</si>
  <si>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</si>
  <si>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</si>
  <si>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</si>
  <si>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</si>
  <si>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</si>
  <si>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</si>
  <si>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</si>
  <si>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</si>
  <si>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</si>
  <si>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</si>
  <si>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</si>
  <si>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</si>
  <si>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</si>
  <si>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</si>
  <si>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</si>
  <si>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</si>
  <si>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</si>
  <si>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</si>
  <si>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2.1 Claims Paid</t>
  </si>
  <si>
    <t>2.2 Direct Claim Liability</t>
  </si>
  <si>
    <t>Actual Experience. No allocation.</t>
  </si>
  <si>
    <t>In Course of Settlement and IBNR liabilities, allocated to CA and between small and large group at same percentage as actual paid claims.</t>
  </si>
  <si>
    <t xml:space="preserve">  3.1 b  Other Federal Taxes (other than income tax) and assessments deductible from premium: ACA Fee</t>
  </si>
  <si>
    <t>'(Revenue - Claims - State Taxes - Regulatory Fees - Expenses) * 21% Tax Rate</t>
  </si>
  <si>
    <t>Allocated to CA by CA premium percentage. Allocated between small group and large group by premium percentage.</t>
  </si>
  <si>
    <t>2.35% of premium</t>
  </si>
  <si>
    <t>Last year's 3 yr avg</t>
  </si>
  <si>
    <t>No</t>
  </si>
  <si>
    <t>State insurance department licenses and fee, other state taxes (which includes guaranty fund assessments and state franchise and excise taxes), US Social Security taxes</t>
  </si>
  <si>
    <t>Allocated to CA by premium percentages. Allocated between small group and large group by premium.</t>
  </si>
  <si>
    <t>4.1 Direct sales salaries and benefits</t>
  </si>
  <si>
    <t>'California direct sales expenditures, allocated between small group and large group using premium</t>
  </si>
  <si>
    <t>4.2 Commissions on premiums, annuity considerations, and deposit-type contract funds</t>
  </si>
  <si>
    <t>'Actual commission % for CA policies applied to reported earned premiums</t>
  </si>
  <si>
    <t>General Expenses</t>
  </si>
  <si>
    <t>'Allocated to CA by case count percentages. Allocated between small group and large group using premium.</t>
  </si>
  <si>
    <t>United States Branch of the Sun Life Assurance Company of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</si>
</sst>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42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xf numFmtId="166" fontId="4" fillId="0" borderId="23" xfId="81" applyNumberFormat="1" applyFont="1" applyFill="1" applyBorder="1" applyAlignment="1" applyProtection="1">
      <alignment horizontal="center" vertical="top"/>
      <protection locked="0"/>
    </xf>
    <xf numFmtId="9" fontId="30" fillId="0" borderId="0" xfId="326" applyFont="1" applyAlignment="1" applyProtection="1">
      <protection locked="0"/>
    </xf>
    <xf numFmtId="9" fontId="30" fillId="0" borderId="0" xfId="326" applyFont="1" applyProtection="1">
      <protection locked="0"/>
    </xf>
    <xf numFmtId="0" fontId="0" fillId="0" borderId="75" xfId="0" applyBorder="1" applyAlignment="1" applyProtection="1">
      <alignment horizontal="left" wrapText="1" indent="3"/>
      <protection locked="0"/>
    </xf>
    <xf numFmtId="0" fontId="4" fillId="0" borderId="75" xfId="0" applyFont="1" applyBorder="1" applyAlignment="1" applyProtection="1">
      <alignment horizontal="left" wrapText="1" indent="3"/>
      <protection locked="0"/>
    </xf>
    <xf numFmtId="0" fontId="4" fillId="0" borderId="0" xfId="126" applyProtection="1">
      <protection locked="0"/>
    </xf>
    <xf numFmtId="167" fontId="4" fillId="27" borderId="0" xfId="126" applyNumberFormat="1" applyFill="1" applyProtection="1">
      <protection locked="0"/>
    </xf>
    <xf numFmtId="0" fontId="30" fillId="0" borderId="0" xfId="126" applyFont="1" applyProtection="1">
      <protection locked="0"/>
    </xf>
    <xf numFmtId="0" fontId="4" fillId="0" borderId="80" xfId="324" applyBorder="1" applyAlignment="1" applyProtection="1">
      <alignment horizontal="left" wrapText="1" indent="1"/>
      <protection locked="0"/>
    </xf>
    <xf numFmtId="0" fontId="4" fillId="0" borderId="80" xfId="324" quotePrefix="1" applyBorder="1" applyAlignment="1" applyProtection="1">
      <alignment horizontal="left" wrapText="1" indent="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5" sqref="C15"/>
    </sheetView>
  </sheetViews>
  <sheetFormatPr defaultColWidth="9.140625" defaultRowHeight="15" x14ac:dyDescent="0.2"/>
  <cols>
    <col min="1" max="1" width="2.42578125" style="25" bestFit="1" customWidth="1"/>
    <col min="2" max="2" width="70.42578125" style="25" bestFit="1" customWidth="1"/>
    <col min="3" max="3" width="33.7109375" style="25"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160</v>
      </c>
    </row>
    <row r="7" spans="1:3" ht="15.75" x14ac:dyDescent="0.2">
      <c r="A7" s="31" t="s">
        <v>1</v>
      </c>
      <c r="B7" s="32" t="s">
        <v>153</v>
      </c>
      <c r="C7" s="34">
        <v>80802</v>
      </c>
    </row>
    <row r="8" spans="1:3" ht="15.75" x14ac:dyDescent="0.2">
      <c r="A8" s="31" t="s">
        <v>2</v>
      </c>
      <c r="B8" s="32" t="s">
        <v>88</v>
      </c>
      <c r="C8" s="33" t="s">
        <v>179</v>
      </c>
    </row>
    <row r="9" spans="1:3" ht="15.75" x14ac:dyDescent="0.2">
      <c r="A9" s="31" t="s">
        <v>3</v>
      </c>
      <c r="B9" s="32" t="s">
        <v>89</v>
      </c>
      <c r="C9" s="33"/>
    </row>
    <row r="10" spans="1:3" ht="16.5" thickBot="1" x14ac:dyDescent="0.3">
      <c r="A10" s="35" t="s">
        <v>4</v>
      </c>
      <c r="B10" s="36" t="s">
        <v>86</v>
      </c>
      <c r="C10" s="413" t="s">
        <v>170</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customProperties>
    <customPr name="_pios_id" r:id="rId2"/>
  </customProperties>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D3" zoomScaleNormal="100" workbookViewId="0">
      <selection activeCell="E52" sqref="E52"/>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8"/>
      <c r="C6" s="364"/>
      <c r="D6" s="387">
        <f>'Cover Page'!C7</f>
        <v>80802</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8"/>
      <c r="C8" s="364"/>
      <c r="D8" s="365" t="str">
        <f>'Cover Page'!C8</f>
        <v>United States Branch of the Sun Life Assurance Company of Canada</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8"/>
      <c r="C10" s="364"/>
      <c r="D10" s="366">
        <f>'Cover Page'!C9</f>
        <v>0</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M11" s="417"/>
      <c r="N11" s="54"/>
      <c r="O11" s="418"/>
      <c r="P11" s="25"/>
    </row>
    <row r="12" spans="1:16" s="47" customFormat="1" x14ac:dyDescent="0.2">
      <c r="A12" s="41"/>
      <c r="B12" s="388"/>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4"/>
      <c r="E20" s="70"/>
      <c r="F20" s="71"/>
      <c r="G20" s="72"/>
      <c r="H20" s="73"/>
      <c r="I20" s="74"/>
      <c r="J20" s="72"/>
      <c r="K20" s="70"/>
      <c r="L20" s="71"/>
      <c r="M20" s="74"/>
      <c r="N20" s="73"/>
      <c r="O20" s="70"/>
      <c r="P20" s="71"/>
    </row>
    <row r="21" spans="2:16" x14ac:dyDescent="0.2">
      <c r="B21" s="75"/>
      <c r="C21" s="76">
        <v>1.1000000000000001</v>
      </c>
      <c r="D21" s="395"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0</v>
      </c>
      <c r="L21" s="78">
        <f>'Pt 2 Premium and Claims'!L22+'Pt 2 Premium and Claims'!L23-'Pt 2 Premium and Claims'!L24-'Pt 2 Premium and Claims'!L25</f>
        <v>0</v>
      </c>
      <c r="M21" s="77">
        <f>'Pt 2 Premium and Claims'!M22+'Pt 2 Premium and Claims'!M23-'Pt 2 Premium and Claims'!M24-'Pt 2 Premium and Claims'!M25</f>
        <v>19617456.890000001</v>
      </c>
      <c r="N21" s="78">
        <f>'Pt 2 Premium and Claims'!N22+'Pt 2 Premium and Claims'!N23-'Pt 2 Premium and Claims'!N24-'Pt 2 Premium and Claims'!N25</f>
        <v>19787157.52</v>
      </c>
      <c r="O21" s="77">
        <f>'Pt 2 Premium and Claims'!O22+'Pt 2 Premium and Claims'!O23-'Pt 2 Premium and Claims'!O24-'Pt 2 Premium and Claims'!O25</f>
        <v>31370004.390000001</v>
      </c>
      <c r="P21" s="78">
        <f>'Pt 2 Premium and Claims'!P22+'Pt 2 Premium and Claims'!P23-'Pt 2 Premium and Claims'!P24-'Pt 2 Premium and Claims'!P25</f>
        <v>31717823.59</v>
      </c>
    </row>
    <row r="22" spans="2:16" s="37" customFormat="1" x14ac:dyDescent="0.2">
      <c r="B22" s="80"/>
      <c r="C22" s="81"/>
      <c r="D22" s="396"/>
      <c r="E22" s="82"/>
      <c r="F22" s="83"/>
      <c r="G22" s="84"/>
      <c r="H22" s="85"/>
      <c r="I22" s="82"/>
      <c r="J22" s="86"/>
      <c r="K22" s="82"/>
      <c r="L22" s="83"/>
      <c r="M22" s="82"/>
      <c r="N22" s="85"/>
      <c r="O22" s="82"/>
      <c r="P22" s="83"/>
    </row>
    <row r="23" spans="2:16" s="37" customFormat="1" x14ac:dyDescent="0.2">
      <c r="B23" s="68" t="s">
        <v>1</v>
      </c>
      <c r="C23" s="69" t="s">
        <v>6</v>
      </c>
      <c r="D23" s="397"/>
      <c r="E23" s="74"/>
      <c r="F23" s="87"/>
      <c r="G23" s="72"/>
      <c r="H23" s="88"/>
      <c r="I23" s="74"/>
      <c r="J23" s="89"/>
      <c r="K23" s="74"/>
      <c r="L23" s="87"/>
      <c r="M23" s="74"/>
      <c r="N23" s="88"/>
      <c r="O23" s="74"/>
      <c r="P23" s="87"/>
    </row>
    <row r="24" spans="2:16" s="37" customFormat="1" x14ac:dyDescent="0.2">
      <c r="B24" s="90"/>
      <c r="C24" s="91">
        <v>2.1</v>
      </c>
      <c r="D24" s="395"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0</v>
      </c>
      <c r="L24" s="78">
        <f>'Pt 2 Premium and Claims'!L51</f>
        <v>0</v>
      </c>
      <c r="M24" s="77">
        <f>'Pt 2 Premium and Claims'!M51</f>
        <v>13198918.115509598</v>
      </c>
      <c r="N24" s="78">
        <f>'Pt 2 Premium and Claims'!N51</f>
        <v>12842205.337367786</v>
      </c>
      <c r="O24" s="77">
        <f>'Pt 2 Premium and Claims'!O51</f>
        <v>25766095.981694181</v>
      </c>
      <c r="P24" s="78">
        <f>'Pt 2 Premium and Claims'!P51</f>
        <v>25816494.097174995</v>
      </c>
    </row>
    <row r="25" spans="2:16" s="37" customFormat="1" x14ac:dyDescent="0.2">
      <c r="B25" s="92"/>
      <c r="C25" s="93"/>
      <c r="D25" s="396"/>
      <c r="E25" s="82"/>
      <c r="F25" s="83"/>
      <c r="G25" s="84"/>
      <c r="H25" s="85"/>
      <c r="I25" s="82"/>
      <c r="J25" s="86"/>
      <c r="K25" s="82"/>
      <c r="L25" s="83"/>
      <c r="M25" s="82"/>
      <c r="N25" s="85"/>
      <c r="O25" s="82"/>
      <c r="P25" s="83"/>
    </row>
    <row r="26" spans="2:16" x14ac:dyDescent="0.2">
      <c r="B26" s="68" t="s">
        <v>2</v>
      </c>
      <c r="C26" s="69" t="s">
        <v>46</v>
      </c>
      <c r="D26" s="394"/>
      <c r="E26" s="74"/>
      <c r="F26" s="87"/>
      <c r="G26" s="72"/>
      <c r="H26" s="88"/>
      <c r="I26" s="74"/>
      <c r="J26" s="89"/>
      <c r="K26" s="74"/>
      <c r="L26" s="87"/>
      <c r="M26" s="74"/>
      <c r="N26" s="88"/>
      <c r="O26" s="74"/>
      <c r="P26" s="87"/>
    </row>
    <row r="27" spans="2:16" s="37" customFormat="1" ht="30" x14ac:dyDescent="0.2">
      <c r="B27" s="90"/>
      <c r="C27" s="94">
        <v>3.1</v>
      </c>
      <c r="D27" s="395" t="s">
        <v>134</v>
      </c>
      <c r="E27" s="74"/>
      <c r="F27" s="87"/>
      <c r="G27" s="72"/>
      <c r="H27" s="88"/>
      <c r="I27" s="74"/>
      <c r="J27" s="89"/>
      <c r="K27" s="74"/>
      <c r="L27" s="87"/>
      <c r="M27" s="74"/>
      <c r="N27" s="88"/>
      <c r="O27" s="74"/>
      <c r="P27" s="87"/>
    </row>
    <row r="28" spans="2:16" s="37" customFormat="1" x14ac:dyDescent="0.2">
      <c r="B28" s="90"/>
      <c r="C28" s="94"/>
      <c r="D28" s="395" t="s">
        <v>58</v>
      </c>
      <c r="E28" s="95"/>
      <c r="F28" s="96"/>
      <c r="G28" s="97"/>
      <c r="H28" s="98"/>
      <c r="I28" s="99"/>
      <c r="J28" s="100"/>
      <c r="K28" s="99"/>
      <c r="L28" s="101"/>
      <c r="M28" s="99">
        <v>348579.07471329637</v>
      </c>
      <c r="N28" s="98">
        <v>348579.07471329637</v>
      </c>
      <c r="O28" s="99">
        <v>-179371.2683529589</v>
      </c>
      <c r="P28" s="101">
        <v>-179371.2683529589</v>
      </c>
    </row>
    <row r="29" spans="2:16" s="37" customFormat="1" ht="30" x14ac:dyDescent="0.2">
      <c r="B29" s="90"/>
      <c r="C29" s="94"/>
      <c r="D29" s="395" t="s">
        <v>67</v>
      </c>
      <c r="E29" s="99"/>
      <c r="F29" s="101"/>
      <c r="G29" s="97"/>
      <c r="H29" s="98"/>
      <c r="I29" s="99"/>
      <c r="J29" s="100"/>
      <c r="K29" s="99"/>
      <c r="L29" s="101"/>
      <c r="M29" s="99"/>
      <c r="N29" s="98"/>
      <c r="O29" s="99"/>
      <c r="P29" s="101"/>
    </row>
    <row r="30" spans="2:16" ht="45" x14ac:dyDescent="0.2">
      <c r="B30" s="75"/>
      <c r="C30" s="94">
        <v>3.2</v>
      </c>
      <c r="D30" s="395" t="s">
        <v>135</v>
      </c>
      <c r="E30" s="74"/>
      <c r="F30" s="87"/>
      <c r="G30" s="72"/>
      <c r="H30" s="88"/>
      <c r="I30" s="74"/>
      <c r="J30" s="89"/>
      <c r="K30" s="74"/>
      <c r="L30" s="87"/>
      <c r="M30" s="74"/>
      <c r="N30" s="88"/>
      <c r="O30" s="74"/>
      <c r="P30" s="87"/>
    </row>
    <row r="31" spans="2:16" x14ac:dyDescent="0.2">
      <c r="B31" s="75"/>
      <c r="C31" s="94"/>
      <c r="D31" s="393" t="s">
        <v>42</v>
      </c>
      <c r="E31" s="102"/>
      <c r="F31" s="101"/>
      <c r="G31" s="97"/>
      <c r="H31" s="98"/>
      <c r="I31" s="99"/>
      <c r="J31" s="100"/>
      <c r="K31" s="102"/>
      <c r="L31" s="101"/>
      <c r="M31" s="99"/>
      <c r="N31" s="98"/>
      <c r="O31" s="99"/>
      <c r="P31" s="101"/>
    </row>
    <row r="32" spans="2:16" x14ac:dyDescent="0.2">
      <c r="B32" s="75"/>
      <c r="C32" s="94"/>
      <c r="D32" s="393" t="s">
        <v>104</v>
      </c>
      <c r="E32" s="99"/>
      <c r="F32" s="101"/>
      <c r="G32" s="97"/>
      <c r="H32" s="98"/>
      <c r="I32" s="99"/>
      <c r="J32" s="100"/>
      <c r="K32" s="99"/>
      <c r="L32" s="101"/>
      <c r="M32" s="99">
        <v>461010.23691500002</v>
      </c>
      <c r="N32" s="98">
        <v>461010.23691500002</v>
      </c>
      <c r="O32" s="99">
        <v>737195.10316499998</v>
      </c>
      <c r="P32" s="101">
        <v>737195.10316499998</v>
      </c>
    </row>
    <row r="33" spans="2:16" x14ac:dyDescent="0.2">
      <c r="B33" s="75"/>
      <c r="C33" s="94"/>
      <c r="D33" s="393" t="s">
        <v>103</v>
      </c>
      <c r="E33" s="99"/>
      <c r="F33" s="101"/>
      <c r="G33" s="97"/>
      <c r="H33" s="98"/>
      <c r="I33" s="99"/>
      <c r="J33" s="100"/>
      <c r="K33" s="99"/>
      <c r="L33" s="101"/>
      <c r="M33" s="99"/>
      <c r="N33" s="98"/>
      <c r="O33" s="99"/>
      <c r="P33" s="101"/>
    </row>
    <row r="34" spans="2:16" x14ac:dyDescent="0.2">
      <c r="B34" s="75"/>
      <c r="C34" s="94">
        <v>3.3</v>
      </c>
      <c r="D34" s="393" t="s">
        <v>21</v>
      </c>
      <c r="E34" s="102"/>
      <c r="F34" s="101"/>
      <c r="G34" s="97"/>
      <c r="H34" s="98"/>
      <c r="I34" s="99"/>
      <c r="J34" s="100"/>
      <c r="K34" s="102"/>
      <c r="L34" s="101"/>
      <c r="M34" s="99">
        <v>-71507.922581113293</v>
      </c>
      <c r="N34" s="98">
        <v>-71507.922581113293</v>
      </c>
      <c r="O34" s="99">
        <v>-114347.33145419974</v>
      </c>
      <c r="P34" s="101">
        <v>-114347.33145419974</v>
      </c>
    </row>
    <row r="35" spans="2:16" x14ac:dyDescent="0.2">
      <c r="B35" s="75"/>
      <c r="C35" s="94">
        <v>3.4</v>
      </c>
      <c r="D35" s="393"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0</v>
      </c>
      <c r="L35" s="104">
        <f t="shared" si="0"/>
        <v>0</v>
      </c>
      <c r="M35" s="103">
        <f t="shared" si="0"/>
        <v>738081.3890471831</v>
      </c>
      <c r="N35" s="104">
        <f t="shared" si="0"/>
        <v>738081.3890471831</v>
      </c>
      <c r="O35" s="103">
        <f t="shared" si="0"/>
        <v>443476.50335784134</v>
      </c>
      <c r="P35" s="104">
        <f t="shared" si="0"/>
        <v>443476.50335784134</v>
      </c>
    </row>
    <row r="36" spans="2:16" s="37" customFormat="1" x14ac:dyDescent="0.2">
      <c r="B36" s="92"/>
      <c r="C36" s="93"/>
      <c r="D36" s="396"/>
      <c r="E36" s="82"/>
      <c r="F36" s="83"/>
      <c r="G36" s="84"/>
      <c r="H36" s="85"/>
      <c r="I36" s="82"/>
      <c r="J36" s="86"/>
      <c r="K36" s="82"/>
      <c r="L36" s="83"/>
      <c r="M36" s="82"/>
      <c r="N36" s="85"/>
      <c r="O36" s="82"/>
      <c r="P36" s="83"/>
    </row>
    <row r="37" spans="2:16" x14ac:dyDescent="0.2">
      <c r="B37" s="105" t="s">
        <v>3</v>
      </c>
      <c r="C37" s="106" t="s">
        <v>47</v>
      </c>
      <c r="D37" s="398"/>
      <c r="E37" s="74"/>
      <c r="F37" s="87"/>
      <c r="G37" s="72"/>
      <c r="H37" s="88"/>
      <c r="I37" s="74"/>
      <c r="J37" s="89"/>
      <c r="K37" s="74"/>
      <c r="L37" s="87"/>
      <c r="M37" s="74"/>
      <c r="N37" s="88"/>
      <c r="O37" s="74"/>
      <c r="P37" s="87"/>
    </row>
    <row r="38" spans="2:16" x14ac:dyDescent="0.2">
      <c r="B38" s="107"/>
      <c r="C38" s="94">
        <v>4.0999999999999996</v>
      </c>
      <c r="D38" s="393" t="s">
        <v>18</v>
      </c>
      <c r="E38" s="99"/>
      <c r="F38" s="101"/>
      <c r="G38" s="97"/>
      <c r="H38" s="101"/>
      <c r="I38" s="99"/>
      <c r="J38" s="101"/>
      <c r="K38" s="99"/>
      <c r="L38" s="101"/>
      <c r="M38" s="99">
        <v>391985.81733375834</v>
      </c>
      <c r="N38" s="101">
        <v>391985.81733375834</v>
      </c>
      <c r="O38" s="99">
        <v>626819.1070599946</v>
      </c>
      <c r="P38" s="101">
        <v>626819.1070599946</v>
      </c>
    </row>
    <row r="39" spans="2:16" x14ac:dyDescent="0.2">
      <c r="B39" s="107"/>
      <c r="C39" s="94">
        <v>4.2</v>
      </c>
      <c r="D39" s="393" t="s">
        <v>19</v>
      </c>
      <c r="E39" s="99"/>
      <c r="F39" s="101"/>
      <c r="G39" s="97"/>
      <c r="H39" s="101"/>
      <c r="I39" s="99"/>
      <c r="J39" s="101"/>
      <c r="K39" s="99"/>
      <c r="L39" s="101"/>
      <c r="M39" s="99">
        <v>1774583.8438816741</v>
      </c>
      <c r="N39" s="101">
        <v>1774583.8438816741</v>
      </c>
      <c r="O39" s="99">
        <v>1686296.8452758784</v>
      </c>
      <c r="P39" s="101">
        <v>1686296.8452758784</v>
      </c>
    </row>
    <row r="40" spans="2:16" x14ac:dyDescent="0.2">
      <c r="B40" s="107"/>
      <c r="C40" s="94">
        <v>4.3</v>
      </c>
      <c r="D40" s="393" t="s">
        <v>22</v>
      </c>
      <c r="E40" s="74"/>
      <c r="F40" s="87"/>
      <c r="G40" s="72"/>
      <c r="H40" s="87"/>
      <c r="I40" s="74"/>
      <c r="J40" s="87"/>
      <c r="K40" s="74"/>
      <c r="L40" s="87"/>
      <c r="M40" s="74"/>
      <c r="N40" s="87"/>
      <c r="O40" s="74"/>
      <c r="P40" s="87"/>
    </row>
    <row r="41" spans="2:16" ht="17.25" customHeight="1" x14ac:dyDescent="0.2">
      <c r="B41" s="107"/>
      <c r="C41" s="94"/>
      <c r="D41" s="395" t="s">
        <v>122</v>
      </c>
      <c r="E41" s="102"/>
      <c r="F41" s="101"/>
      <c r="G41" s="401"/>
      <c r="H41" s="101"/>
      <c r="I41" s="102"/>
      <c r="J41" s="101"/>
      <c r="K41" s="102"/>
      <c r="L41" s="101"/>
      <c r="M41" s="102"/>
      <c r="N41" s="101"/>
      <c r="O41" s="102"/>
      <c r="P41" s="101"/>
    </row>
    <row r="42" spans="2:16" ht="30" x14ac:dyDescent="0.2">
      <c r="B42" s="107"/>
      <c r="C42" s="108"/>
      <c r="D42" s="395" t="s">
        <v>123</v>
      </c>
      <c r="E42" s="102"/>
      <c r="F42" s="101"/>
      <c r="G42" s="401"/>
      <c r="H42" s="101"/>
      <c r="I42" s="102"/>
      <c r="J42" s="101"/>
      <c r="K42" s="102"/>
      <c r="L42" s="101"/>
      <c r="M42" s="102"/>
      <c r="N42" s="101"/>
      <c r="O42" s="102"/>
      <c r="P42" s="101"/>
    </row>
    <row r="43" spans="2:16" x14ac:dyDescent="0.2">
      <c r="B43" s="107"/>
      <c r="C43" s="94">
        <v>4.4000000000000004</v>
      </c>
      <c r="D43" s="393" t="s">
        <v>20</v>
      </c>
      <c r="E43" s="102"/>
      <c r="F43" s="403"/>
      <c r="G43" s="401"/>
      <c r="H43" s="97"/>
      <c r="I43" s="102"/>
      <c r="J43" s="97"/>
      <c r="K43" s="102"/>
      <c r="L43" s="97"/>
      <c r="M43" s="102">
        <v>2202566.443163482</v>
      </c>
      <c r="N43" s="97">
        <v>2202566.443163482</v>
      </c>
      <c r="O43" s="102">
        <v>3522093.5811779993</v>
      </c>
      <c r="P43" s="403">
        <v>3522093.5811779993</v>
      </c>
    </row>
    <row r="44" spans="2:16" x14ac:dyDescent="0.2">
      <c r="B44" s="107"/>
      <c r="C44" s="94">
        <v>4.5</v>
      </c>
      <c r="D44" s="393" t="s">
        <v>98</v>
      </c>
      <c r="E44" s="103">
        <f>SUM(SUM(E38:E39)+SUM(E41:E43))</f>
        <v>0</v>
      </c>
      <c r="F44" s="104">
        <f t="shared" ref="F44:P44" si="1">SUM(SUM(F38:F39)+SUM(F41:F43))</f>
        <v>0</v>
      </c>
      <c r="G44" s="103">
        <f t="shared" si="1"/>
        <v>0</v>
      </c>
      <c r="H44" s="104">
        <f t="shared" si="1"/>
        <v>0</v>
      </c>
      <c r="I44" s="103">
        <f t="shared" si="1"/>
        <v>0</v>
      </c>
      <c r="J44" s="104">
        <f t="shared" si="1"/>
        <v>0</v>
      </c>
      <c r="K44" s="103">
        <f t="shared" si="1"/>
        <v>0</v>
      </c>
      <c r="L44" s="104">
        <f t="shared" si="1"/>
        <v>0</v>
      </c>
      <c r="M44" s="103">
        <f t="shared" si="1"/>
        <v>4369136.1043789145</v>
      </c>
      <c r="N44" s="104">
        <f t="shared" si="1"/>
        <v>4369136.1043789145</v>
      </c>
      <c r="O44" s="103">
        <f t="shared" si="1"/>
        <v>5835209.533513872</v>
      </c>
      <c r="P44" s="104">
        <f t="shared" si="1"/>
        <v>5835209.533513872</v>
      </c>
    </row>
    <row r="45" spans="2:16" s="37" customFormat="1" x14ac:dyDescent="0.2">
      <c r="B45" s="109"/>
      <c r="C45" s="110"/>
      <c r="D45" s="399"/>
      <c r="E45" s="74"/>
      <c r="F45" s="87"/>
      <c r="G45" s="72"/>
      <c r="H45" s="88"/>
      <c r="I45" s="74"/>
      <c r="J45" s="89"/>
      <c r="K45" s="74"/>
      <c r="L45" s="87"/>
      <c r="M45" s="74"/>
      <c r="N45" s="88"/>
      <c r="O45" s="74"/>
      <c r="P45" s="87"/>
    </row>
    <row r="46" spans="2:16" x14ac:dyDescent="0.2">
      <c r="B46" s="105" t="s">
        <v>4</v>
      </c>
      <c r="C46" s="111" t="s">
        <v>48</v>
      </c>
      <c r="D46" s="400"/>
      <c r="E46" s="74"/>
      <c r="F46" s="87"/>
      <c r="G46" s="72"/>
      <c r="H46" s="88"/>
      <c r="I46" s="74"/>
      <c r="J46" s="89"/>
      <c r="K46" s="74"/>
      <c r="L46" s="87"/>
      <c r="M46" s="74"/>
      <c r="N46" s="88"/>
      <c r="O46" s="74"/>
      <c r="P46" s="87"/>
    </row>
    <row r="47" spans="2:16" s="37" customFormat="1" x14ac:dyDescent="0.2">
      <c r="B47" s="90"/>
      <c r="C47" s="94">
        <v>5.0999999999999996</v>
      </c>
      <c r="D47" s="393" t="s">
        <v>5</v>
      </c>
      <c r="E47" s="112"/>
      <c r="F47" s="404"/>
      <c r="G47" s="113"/>
      <c r="H47" s="113"/>
      <c r="I47" s="112"/>
      <c r="J47" s="113"/>
      <c r="K47" s="112"/>
      <c r="L47" s="113"/>
      <c r="M47" s="112">
        <v>44661.399999999994</v>
      </c>
      <c r="N47" s="113">
        <v>44661.399999999994</v>
      </c>
      <c r="O47" s="112">
        <v>67457.600000000006</v>
      </c>
      <c r="P47" s="389">
        <v>67457.600000000006</v>
      </c>
    </row>
    <row r="48" spans="2:16" s="37" customFormat="1" x14ac:dyDescent="0.2">
      <c r="B48" s="90"/>
      <c r="C48" s="94">
        <v>5.2</v>
      </c>
      <c r="D48" s="393" t="s">
        <v>27</v>
      </c>
      <c r="E48" s="112"/>
      <c r="F48" s="404"/>
      <c r="G48" s="113"/>
      <c r="H48" s="113"/>
      <c r="I48" s="112"/>
      <c r="J48" s="113"/>
      <c r="K48" s="112"/>
      <c r="L48" s="113"/>
      <c r="M48" s="112">
        <v>512331.19999999995</v>
      </c>
      <c r="N48" s="113">
        <v>512331.19999999995</v>
      </c>
      <c r="O48" s="112">
        <v>825853.99999999988</v>
      </c>
      <c r="P48" s="114">
        <v>825853.99999999988</v>
      </c>
    </row>
    <row r="49" spans="2:16" s="37" customFormat="1" ht="15.75" thickBot="1" x14ac:dyDescent="0.25">
      <c r="B49" s="90"/>
      <c r="C49" s="94">
        <v>5.3</v>
      </c>
      <c r="D49" s="393" t="s">
        <v>23</v>
      </c>
      <c r="E49" s="115">
        <f>E48/12</f>
        <v>0</v>
      </c>
      <c r="F49" s="116">
        <f t="shared" ref="F49:P49" si="2">F48/12</f>
        <v>0</v>
      </c>
      <c r="G49" s="402">
        <f t="shared" si="2"/>
        <v>0</v>
      </c>
      <c r="H49" s="116">
        <f>H48/12</f>
        <v>0</v>
      </c>
      <c r="I49" s="115">
        <f t="shared" si="2"/>
        <v>0</v>
      </c>
      <c r="J49" s="116">
        <f t="shared" si="2"/>
        <v>0</v>
      </c>
      <c r="K49" s="115">
        <f t="shared" si="2"/>
        <v>0</v>
      </c>
      <c r="L49" s="116">
        <f t="shared" si="2"/>
        <v>0</v>
      </c>
      <c r="M49" s="115">
        <f>M48/12</f>
        <v>42694.266666666663</v>
      </c>
      <c r="N49" s="116">
        <f>N48/12</f>
        <v>42694.266666666663</v>
      </c>
      <c r="O49" s="115">
        <f t="shared" si="2"/>
        <v>68821.166666666657</v>
      </c>
      <c r="P49" s="116">
        <f t="shared" si="2"/>
        <v>68821.166666666657</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v>5434.3847693155367</v>
      </c>
      <c r="F52" s="133"/>
      <c r="G52" s="133"/>
      <c r="H52" s="133"/>
      <c r="I52" s="133"/>
      <c r="J52" s="133"/>
      <c r="K52" s="127"/>
      <c r="L52" s="133"/>
      <c r="M52" s="133"/>
      <c r="N52" s="133"/>
      <c r="O52" s="133"/>
      <c r="P52" s="134"/>
    </row>
    <row r="53" spans="2:16" ht="15.75" thickBot="1" x14ac:dyDescent="0.25">
      <c r="B53" s="135" t="s">
        <v>57</v>
      </c>
      <c r="C53" s="136" t="s">
        <v>129</v>
      </c>
      <c r="D53" s="137"/>
      <c r="E53" s="138"/>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9" priority="85" stopIfTrue="1" operator="lessThan">
      <formula>0</formula>
    </cfRule>
  </conditionalFormatting>
  <conditionalFormatting sqref="E41:E44">
    <cfRule type="cellIs" dxfId="38" priority="18" stopIfTrue="1" operator="lessThan">
      <formula>0</formula>
    </cfRule>
  </conditionalFormatting>
  <conditionalFormatting sqref="E47:O48">
    <cfRule type="cellIs" dxfId="37" priority="13" stopIfTrue="1" operator="lessThan">
      <formula>0</formula>
    </cfRule>
  </conditionalFormatting>
  <conditionalFormatting sqref="E35:P35">
    <cfRule type="cellIs" dxfId="36" priority="22" stopIfTrue="1" operator="lessThan">
      <formula>0</formula>
    </cfRule>
  </conditionalFormatting>
  <conditionalFormatting sqref="F43:F44">
    <cfRule type="cellIs" dxfId="35" priority="12" stopIfTrue="1" operator="lessThan">
      <formula>0</formula>
    </cfRule>
  </conditionalFormatting>
  <conditionalFormatting sqref="G38:G39 I38:I39 K38:K39 M38:M39 O38:O39">
    <cfRule type="cellIs" dxfId="34" priority="21" stopIfTrue="1" operator="lessThan">
      <formula>0</formula>
    </cfRule>
  </conditionalFormatting>
  <conditionalFormatting sqref="G41:G44">
    <cfRule type="cellIs" dxfId="33" priority="11" stopIfTrue="1" operator="lessThan">
      <formula>0</formula>
    </cfRule>
  </conditionalFormatting>
  <conditionalFormatting sqref="H43:H44">
    <cfRule type="cellIs" dxfId="32" priority="10" stopIfTrue="1" operator="lessThan">
      <formula>0</formula>
    </cfRule>
  </conditionalFormatting>
  <conditionalFormatting sqref="I41:I44">
    <cfRule type="cellIs" dxfId="31" priority="9" stopIfTrue="1" operator="lessThan">
      <formula>0</formula>
    </cfRule>
  </conditionalFormatting>
  <conditionalFormatting sqref="J43:J44">
    <cfRule type="cellIs" dxfId="30" priority="8" stopIfTrue="1" operator="lessThan">
      <formula>0</formula>
    </cfRule>
  </conditionalFormatting>
  <conditionalFormatting sqref="K28:K29 M28:M29 O28:O29 K31:K34 M31:M34 O31:O34">
    <cfRule type="cellIs" dxfId="29" priority="54" stopIfTrue="1" operator="lessThan">
      <formula>0</formula>
    </cfRule>
  </conditionalFormatting>
  <conditionalFormatting sqref="K41:K44">
    <cfRule type="cellIs" dxfId="28" priority="7" stopIfTrue="1" operator="lessThan">
      <formula>0</formula>
    </cfRule>
  </conditionalFormatting>
  <conditionalFormatting sqref="L43:L44">
    <cfRule type="cellIs" dxfId="27" priority="6" stopIfTrue="1" operator="lessThan">
      <formula>0</formula>
    </cfRule>
  </conditionalFormatting>
  <conditionalFormatting sqref="M41:M44">
    <cfRule type="cellIs" dxfId="26" priority="5" stopIfTrue="1" operator="lessThan">
      <formula>0</formula>
    </cfRule>
  </conditionalFormatting>
  <conditionalFormatting sqref="N43:N44">
    <cfRule type="cellIs" dxfId="25" priority="4" stopIfTrue="1" operator="lessThan">
      <formula>0</formula>
    </cfRule>
  </conditionalFormatting>
  <conditionalFormatting sqref="O41:O44">
    <cfRule type="cellIs" dxfId="24" priority="3" stopIfTrue="1" operator="lessThan">
      <formula>0</formula>
    </cfRule>
  </conditionalFormatting>
  <conditionalFormatting sqref="P43:P44">
    <cfRule type="cellIs" dxfId="23"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election activeCell="P22" sqref="P22"/>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90"/>
      <c r="C6" s="364"/>
      <c r="D6" s="387">
        <f>'Cover Page'!C7</f>
        <v>80802</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90"/>
      <c r="C8" s="364"/>
      <c r="D8" s="365" t="str">
        <f>'Cover Page'!C8</f>
        <v>United States Branch of the Sun Life Assurance Company of Canada</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90"/>
      <c r="C10" s="364"/>
      <c r="D10" s="366">
        <f>'Cover Page'!C9</f>
        <v>0</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90"/>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6"/>
      <c r="E21" s="151"/>
      <c r="F21" s="152"/>
      <c r="G21" s="151"/>
      <c r="H21" s="153"/>
      <c r="I21" s="151"/>
      <c r="J21" s="152"/>
      <c r="K21" s="151"/>
      <c r="L21" s="152"/>
      <c r="M21" s="151"/>
      <c r="N21" s="153"/>
      <c r="O21" s="151"/>
      <c r="P21" s="152"/>
    </row>
    <row r="22" spans="1:16" s="25" customFormat="1" x14ac:dyDescent="0.2">
      <c r="A22" s="37"/>
      <c r="B22" s="75"/>
      <c r="C22" s="76">
        <v>1.1000000000000001</v>
      </c>
      <c r="D22" s="393" t="s">
        <v>15</v>
      </c>
      <c r="E22" s="412"/>
      <c r="F22" s="155"/>
      <c r="G22" s="154"/>
      <c r="H22" s="155"/>
      <c r="I22" s="154"/>
      <c r="J22" s="155"/>
      <c r="K22" s="154"/>
      <c r="L22" s="155"/>
      <c r="M22" s="154">
        <v>19617456.890000001</v>
      </c>
      <c r="N22" s="155">
        <v>19787157.52</v>
      </c>
      <c r="O22" s="154">
        <v>31370004.390000001</v>
      </c>
      <c r="P22" s="155">
        <v>31717823.59</v>
      </c>
    </row>
    <row r="23" spans="1:16" s="25" customFormat="1" x14ac:dyDescent="0.2">
      <c r="A23" s="37"/>
      <c r="B23" s="75"/>
      <c r="C23" s="76">
        <v>1.2</v>
      </c>
      <c r="D23" s="393" t="s">
        <v>16</v>
      </c>
      <c r="E23" s="154"/>
      <c r="F23" s="155"/>
      <c r="G23" s="154"/>
      <c r="H23" s="155"/>
      <c r="I23" s="154"/>
      <c r="J23" s="155"/>
      <c r="K23" s="154"/>
      <c r="L23" s="155"/>
      <c r="M23" s="154"/>
      <c r="N23" s="155"/>
      <c r="O23" s="154"/>
      <c r="P23" s="155"/>
    </row>
    <row r="24" spans="1:16" s="25" customFormat="1" x14ac:dyDescent="0.2">
      <c r="A24" s="37"/>
      <c r="B24" s="75"/>
      <c r="C24" s="76">
        <v>1.3</v>
      </c>
      <c r="D24" s="393" t="s">
        <v>34</v>
      </c>
      <c r="E24" s="154"/>
      <c r="F24" s="155"/>
      <c r="G24" s="154"/>
      <c r="H24" s="155"/>
      <c r="I24" s="154"/>
      <c r="J24" s="155"/>
      <c r="K24" s="154"/>
      <c r="L24" s="155"/>
      <c r="M24" s="154"/>
      <c r="N24" s="155"/>
      <c r="O24" s="154"/>
      <c r="P24" s="155"/>
    </row>
    <row r="25" spans="1:16" s="25" customFormat="1" x14ac:dyDescent="0.2">
      <c r="A25" s="37"/>
      <c r="B25" s="75"/>
      <c r="C25" s="76">
        <v>1.4</v>
      </c>
      <c r="D25" s="393" t="s">
        <v>17</v>
      </c>
      <c r="E25" s="154"/>
      <c r="F25" s="155"/>
      <c r="G25" s="154"/>
      <c r="H25" s="155"/>
      <c r="I25" s="154"/>
      <c r="J25" s="155"/>
      <c r="K25" s="154"/>
      <c r="L25" s="155"/>
      <c r="M25" s="154"/>
      <c r="N25" s="155"/>
      <c r="O25" s="154"/>
      <c r="P25" s="155"/>
    </row>
    <row r="26" spans="1:16" s="25" customFormat="1" x14ac:dyDescent="0.2">
      <c r="A26" s="37"/>
      <c r="B26" s="156"/>
      <c r="C26" s="157"/>
      <c r="D26" s="407"/>
      <c r="E26" s="158"/>
      <c r="F26" s="159"/>
      <c r="G26" s="158"/>
      <c r="H26" s="160"/>
      <c r="I26" s="158"/>
      <c r="J26" s="159"/>
      <c r="K26" s="158"/>
      <c r="L26" s="159"/>
      <c r="M26" s="158"/>
      <c r="N26" s="160"/>
      <c r="O26" s="158"/>
      <c r="P26" s="159"/>
    </row>
    <row r="27" spans="1:16" s="25" customFormat="1" x14ac:dyDescent="0.2">
      <c r="A27" s="37"/>
      <c r="B27" s="75" t="s">
        <v>1</v>
      </c>
      <c r="C27" s="111" t="s">
        <v>65</v>
      </c>
      <c r="D27" s="408"/>
      <c r="E27" s="161"/>
      <c r="F27" s="162"/>
      <c r="G27" s="161"/>
      <c r="H27" s="163"/>
      <c r="I27" s="161"/>
      <c r="J27" s="162"/>
      <c r="K27" s="161"/>
      <c r="L27" s="162"/>
      <c r="M27" s="161"/>
      <c r="N27" s="163"/>
      <c r="O27" s="161"/>
      <c r="P27" s="162"/>
    </row>
    <row r="28" spans="1:16" s="25" customFormat="1" x14ac:dyDescent="0.2">
      <c r="A28" s="37"/>
      <c r="B28" s="75"/>
      <c r="C28" s="76">
        <v>2.1</v>
      </c>
      <c r="D28" s="393" t="s">
        <v>39</v>
      </c>
      <c r="E28" s="161"/>
      <c r="F28" s="162"/>
      <c r="G28" s="161"/>
      <c r="H28" s="163"/>
      <c r="I28" s="161"/>
      <c r="J28" s="162"/>
      <c r="K28" s="161"/>
      <c r="L28" s="162"/>
      <c r="M28" s="161"/>
      <c r="N28" s="163"/>
      <c r="O28" s="161"/>
      <c r="P28" s="162"/>
    </row>
    <row r="29" spans="1:16" s="25" customFormat="1" x14ac:dyDescent="0.2">
      <c r="A29" s="37"/>
      <c r="B29" s="75"/>
      <c r="C29" s="76"/>
      <c r="D29" s="393" t="s">
        <v>55</v>
      </c>
      <c r="E29" s="154"/>
      <c r="F29" s="164"/>
      <c r="G29" s="154"/>
      <c r="H29" s="164"/>
      <c r="I29" s="154"/>
      <c r="J29" s="164"/>
      <c r="K29" s="154"/>
      <c r="L29" s="164"/>
      <c r="M29" s="154">
        <v>12827456.709999999</v>
      </c>
      <c r="N29" s="164"/>
      <c r="O29" s="154">
        <v>25505496.49000001</v>
      </c>
      <c r="P29" s="164"/>
    </row>
    <row r="30" spans="1:16" s="25" customFormat="1" ht="28.5" customHeight="1" x14ac:dyDescent="0.2">
      <c r="A30" s="37"/>
      <c r="B30" s="75"/>
      <c r="C30" s="76"/>
      <c r="D30" s="395" t="s">
        <v>54</v>
      </c>
      <c r="E30" s="165"/>
      <c r="F30" s="155"/>
      <c r="G30" s="165"/>
      <c r="H30" s="155"/>
      <c r="I30" s="165"/>
      <c r="J30" s="155"/>
      <c r="K30" s="165"/>
      <c r="L30" s="155"/>
      <c r="M30" s="165"/>
      <c r="N30" s="154">
        <v>12800839.539999999</v>
      </c>
      <c r="O30" s="165"/>
      <c r="P30" s="155">
        <v>25734244.340000011</v>
      </c>
    </row>
    <row r="31" spans="1:16" s="37" customFormat="1" x14ac:dyDescent="0.2">
      <c r="B31" s="90"/>
      <c r="C31" s="76">
        <v>2.2000000000000002</v>
      </c>
      <c r="D31" s="393" t="s">
        <v>35</v>
      </c>
      <c r="E31" s="161"/>
      <c r="F31" s="162"/>
      <c r="G31" s="161"/>
      <c r="H31" s="163"/>
      <c r="I31" s="161"/>
      <c r="J31" s="162"/>
      <c r="K31" s="161"/>
      <c r="L31" s="162"/>
      <c r="M31" s="161"/>
      <c r="N31" s="163"/>
      <c r="O31" s="161"/>
      <c r="P31" s="162"/>
    </row>
    <row r="32" spans="1:16" s="37" customFormat="1" ht="30" x14ac:dyDescent="0.2">
      <c r="B32" s="90"/>
      <c r="C32" s="76"/>
      <c r="D32" s="395" t="s">
        <v>51</v>
      </c>
      <c r="E32" s="154"/>
      <c r="F32" s="164"/>
      <c r="G32" s="154"/>
      <c r="H32" s="166"/>
      <c r="I32" s="154"/>
      <c r="J32" s="164"/>
      <c r="K32" s="154"/>
      <c r="L32" s="164"/>
      <c r="M32" s="154">
        <v>803157.96067007771</v>
      </c>
      <c r="N32" s="166"/>
      <c r="O32" s="154">
        <v>1596960.5674690483</v>
      </c>
      <c r="P32" s="164"/>
    </row>
    <row r="33" spans="1:16" s="37" customFormat="1" ht="30" x14ac:dyDescent="0.2">
      <c r="B33" s="90"/>
      <c r="C33" s="76"/>
      <c r="D33" s="395" t="s">
        <v>44</v>
      </c>
      <c r="E33" s="165"/>
      <c r="F33" s="155"/>
      <c r="G33" s="165"/>
      <c r="H33" s="167"/>
      <c r="I33" s="165"/>
      <c r="J33" s="155"/>
      <c r="K33" s="165"/>
      <c r="L33" s="155"/>
      <c r="M33" s="165"/>
      <c r="N33" s="167">
        <v>41365.797367786159</v>
      </c>
      <c r="O33" s="165"/>
      <c r="P33" s="155">
        <v>82249.757174984246</v>
      </c>
    </row>
    <row r="34" spans="1:16" s="25" customFormat="1" x14ac:dyDescent="0.2">
      <c r="A34" s="37"/>
      <c r="B34" s="75"/>
      <c r="C34" s="76">
        <v>2.2999999999999998</v>
      </c>
      <c r="D34" s="393" t="s">
        <v>28</v>
      </c>
      <c r="E34" s="154"/>
      <c r="F34" s="164"/>
      <c r="G34" s="154"/>
      <c r="H34" s="166"/>
      <c r="I34" s="154"/>
      <c r="J34" s="164"/>
      <c r="K34" s="154"/>
      <c r="L34" s="164"/>
      <c r="M34" s="416">
        <v>431696.55516047915</v>
      </c>
      <c r="N34" s="166"/>
      <c r="O34" s="416">
        <v>1336361.0757748799</v>
      </c>
      <c r="P34" s="164"/>
    </row>
    <row r="35" spans="1:16" s="37" customFormat="1" x14ac:dyDescent="0.2">
      <c r="B35" s="90"/>
      <c r="C35" s="76">
        <v>2.4</v>
      </c>
      <c r="D35" s="393" t="s">
        <v>36</v>
      </c>
      <c r="E35" s="161"/>
      <c r="F35" s="162"/>
      <c r="G35" s="161"/>
      <c r="H35" s="163"/>
      <c r="I35" s="161"/>
      <c r="J35" s="162"/>
      <c r="K35" s="161"/>
      <c r="L35" s="162"/>
      <c r="M35" s="161"/>
      <c r="N35" s="163"/>
      <c r="O35" s="161"/>
      <c r="P35" s="162"/>
    </row>
    <row r="36" spans="1:16" s="37" customFormat="1" ht="30" x14ac:dyDescent="0.2">
      <c r="B36" s="90"/>
      <c r="C36" s="76"/>
      <c r="D36" s="395" t="s">
        <v>52</v>
      </c>
      <c r="E36" s="154"/>
      <c r="F36" s="164"/>
      <c r="G36" s="154"/>
      <c r="H36" s="166"/>
      <c r="I36" s="154"/>
      <c r="J36" s="164"/>
      <c r="K36" s="154"/>
      <c r="L36" s="164"/>
      <c r="M36" s="154"/>
      <c r="N36" s="166"/>
      <c r="O36" s="154"/>
      <c r="P36" s="164"/>
    </row>
    <row r="37" spans="1:16" s="37" customFormat="1" ht="30" x14ac:dyDescent="0.2">
      <c r="B37" s="90"/>
      <c r="C37" s="76"/>
      <c r="D37" s="395" t="s">
        <v>43</v>
      </c>
      <c r="E37" s="165"/>
      <c r="F37" s="155"/>
      <c r="G37" s="165"/>
      <c r="H37" s="167"/>
      <c r="I37" s="165"/>
      <c r="J37" s="155"/>
      <c r="K37" s="165"/>
      <c r="L37" s="155"/>
      <c r="M37" s="165"/>
      <c r="N37" s="167"/>
      <c r="O37" s="165"/>
      <c r="P37" s="155"/>
    </row>
    <row r="38" spans="1:16" s="25" customFormat="1" x14ac:dyDescent="0.2">
      <c r="A38" s="37"/>
      <c r="B38" s="75"/>
      <c r="C38" s="76">
        <v>2.5</v>
      </c>
      <c r="D38" s="393" t="s">
        <v>29</v>
      </c>
      <c r="E38" s="154"/>
      <c r="F38" s="164"/>
      <c r="G38" s="154"/>
      <c r="H38" s="166"/>
      <c r="I38" s="154"/>
      <c r="J38" s="164"/>
      <c r="K38" s="154"/>
      <c r="L38" s="164"/>
      <c r="M38" s="154"/>
      <c r="N38" s="166"/>
      <c r="O38" s="154"/>
      <c r="P38" s="164"/>
    </row>
    <row r="39" spans="1:16" s="25" customFormat="1" x14ac:dyDescent="0.2">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2">
      <c r="A40" s="37"/>
      <c r="B40" s="75"/>
      <c r="C40" s="76"/>
      <c r="D40" s="395" t="s">
        <v>112</v>
      </c>
      <c r="E40" s="154"/>
      <c r="F40" s="164"/>
      <c r="G40" s="154"/>
      <c r="H40" s="166"/>
      <c r="I40" s="154"/>
      <c r="J40" s="164"/>
      <c r="K40" s="154"/>
      <c r="L40" s="164"/>
      <c r="M40" s="154"/>
      <c r="N40" s="166"/>
      <c r="O40" s="154"/>
      <c r="P40" s="164"/>
    </row>
    <row r="41" spans="1:16" s="25" customFormat="1" ht="27.95" customHeight="1" x14ac:dyDescent="0.2">
      <c r="A41" s="37"/>
      <c r="B41" s="75"/>
      <c r="C41" s="76"/>
      <c r="D41" s="395" t="s">
        <v>113</v>
      </c>
      <c r="E41" s="165"/>
      <c r="F41" s="155"/>
      <c r="G41" s="165"/>
      <c r="H41" s="167"/>
      <c r="I41" s="165"/>
      <c r="J41" s="155"/>
      <c r="K41" s="165"/>
      <c r="L41" s="155"/>
      <c r="M41" s="165"/>
      <c r="N41" s="167"/>
      <c r="O41" s="165"/>
      <c r="P41" s="155"/>
    </row>
    <row r="42" spans="1:16" s="25" customFormat="1" x14ac:dyDescent="0.2">
      <c r="A42" s="37"/>
      <c r="B42" s="75"/>
      <c r="C42" s="76">
        <v>2.7</v>
      </c>
      <c r="D42" s="393" t="s">
        <v>37</v>
      </c>
      <c r="E42" s="161"/>
      <c r="F42" s="162"/>
      <c r="G42" s="161"/>
      <c r="H42" s="163"/>
      <c r="I42" s="161"/>
      <c r="J42" s="162"/>
      <c r="K42" s="161"/>
      <c r="L42" s="162"/>
      <c r="M42" s="161"/>
      <c r="N42" s="163"/>
      <c r="O42" s="161"/>
      <c r="P42" s="162"/>
    </row>
    <row r="43" spans="1:16" s="25" customFormat="1" x14ac:dyDescent="0.2">
      <c r="A43" s="37"/>
      <c r="B43" s="75"/>
      <c r="C43" s="76"/>
      <c r="D43" s="395" t="s">
        <v>114</v>
      </c>
      <c r="E43" s="154"/>
      <c r="F43" s="164"/>
      <c r="G43" s="154"/>
      <c r="H43" s="166"/>
      <c r="I43" s="154"/>
      <c r="J43" s="164"/>
      <c r="K43" s="154"/>
      <c r="L43" s="164"/>
      <c r="M43" s="154"/>
      <c r="N43" s="166"/>
      <c r="O43" s="154"/>
      <c r="P43" s="164"/>
    </row>
    <row r="44" spans="1:16" s="37" customFormat="1" ht="30" x14ac:dyDescent="0.2">
      <c r="B44" s="90"/>
      <c r="C44" s="76"/>
      <c r="D44" s="395" t="s">
        <v>115</v>
      </c>
      <c r="E44" s="165"/>
      <c r="F44" s="155"/>
      <c r="G44" s="165"/>
      <c r="H44" s="167"/>
      <c r="I44" s="165"/>
      <c r="J44" s="155"/>
      <c r="K44" s="165"/>
      <c r="L44" s="155"/>
      <c r="M44" s="165"/>
      <c r="N44" s="167"/>
      <c r="O44" s="165"/>
      <c r="P44" s="155"/>
    </row>
    <row r="45" spans="1:16" s="25" customFormat="1" x14ac:dyDescent="0.2">
      <c r="A45" s="37"/>
      <c r="B45" s="75"/>
      <c r="C45" s="168" t="s">
        <v>116</v>
      </c>
      <c r="D45" s="393" t="s">
        <v>30</v>
      </c>
      <c r="E45" s="154"/>
      <c r="F45" s="169"/>
      <c r="G45" s="154"/>
      <c r="H45" s="170"/>
      <c r="I45" s="154"/>
      <c r="J45" s="169"/>
      <c r="K45" s="154"/>
      <c r="L45" s="169"/>
      <c r="M45" s="154"/>
      <c r="N45" s="170"/>
      <c r="O45" s="154"/>
      <c r="P45" s="169"/>
    </row>
    <row r="46" spans="1:16" s="25" customFormat="1" x14ac:dyDescent="0.2">
      <c r="A46" s="37"/>
      <c r="B46" s="75"/>
      <c r="C46" s="76">
        <v>2.9</v>
      </c>
      <c r="D46" s="393" t="s">
        <v>100</v>
      </c>
      <c r="E46" s="161"/>
      <c r="F46" s="171"/>
      <c r="G46" s="161"/>
      <c r="H46" s="172"/>
      <c r="I46" s="161"/>
      <c r="J46" s="171"/>
      <c r="K46" s="161"/>
      <c r="L46" s="171"/>
      <c r="M46" s="161"/>
      <c r="N46" s="172"/>
      <c r="O46" s="161"/>
      <c r="P46" s="171"/>
    </row>
    <row r="47" spans="1:16" s="25" customFormat="1" x14ac:dyDescent="0.2">
      <c r="A47" s="37"/>
      <c r="B47" s="75"/>
      <c r="C47" s="76"/>
      <c r="D47" s="395" t="s">
        <v>117</v>
      </c>
      <c r="E47" s="154"/>
      <c r="F47" s="173"/>
      <c r="G47" s="154"/>
      <c r="H47" s="174"/>
      <c r="I47" s="154"/>
      <c r="J47" s="173"/>
      <c r="K47" s="154"/>
      <c r="L47" s="173"/>
      <c r="M47" s="154"/>
      <c r="N47" s="174"/>
      <c r="O47" s="154"/>
      <c r="P47" s="173"/>
    </row>
    <row r="48" spans="1:16" s="25" customFormat="1" x14ac:dyDescent="0.2">
      <c r="A48" s="37"/>
      <c r="B48" s="75"/>
      <c r="C48" s="76"/>
      <c r="D48" s="393" t="s">
        <v>118</v>
      </c>
      <c r="E48" s="154"/>
      <c r="F48" s="173"/>
      <c r="G48" s="154"/>
      <c r="H48" s="174"/>
      <c r="I48" s="154"/>
      <c r="J48" s="173"/>
      <c r="K48" s="154"/>
      <c r="L48" s="173"/>
      <c r="M48" s="154"/>
      <c r="N48" s="174"/>
      <c r="O48" s="154"/>
      <c r="P48" s="173"/>
    </row>
    <row r="49" spans="1:16" s="25" customFormat="1" x14ac:dyDescent="0.2">
      <c r="A49" s="37"/>
      <c r="B49" s="75"/>
      <c r="C49" s="76"/>
      <c r="D49" s="393" t="s">
        <v>119</v>
      </c>
      <c r="E49" s="154"/>
      <c r="F49" s="169"/>
      <c r="G49" s="154"/>
      <c r="H49" s="170"/>
      <c r="I49" s="154"/>
      <c r="J49" s="169"/>
      <c r="K49" s="154"/>
      <c r="L49" s="169"/>
      <c r="M49" s="154"/>
      <c r="N49" s="170"/>
      <c r="O49" s="154"/>
      <c r="P49" s="169"/>
    </row>
    <row r="50" spans="1:16" s="37" customFormat="1" x14ac:dyDescent="0.2">
      <c r="B50" s="90"/>
      <c r="C50" s="175" t="s">
        <v>14</v>
      </c>
      <c r="D50" s="393" t="s">
        <v>26</v>
      </c>
      <c r="E50" s="154"/>
      <c r="F50" s="155"/>
      <c r="G50" s="154"/>
      <c r="H50" s="167"/>
      <c r="I50" s="154"/>
      <c r="J50" s="155"/>
      <c r="K50" s="154"/>
      <c r="L50" s="155"/>
      <c r="M50" s="154"/>
      <c r="N50" s="167"/>
      <c r="O50" s="154"/>
      <c r="P50" s="155"/>
    </row>
    <row r="51" spans="1:16" s="37" customFormat="1" x14ac:dyDescent="0.2">
      <c r="A51" s="176"/>
      <c r="B51" s="90"/>
      <c r="C51" s="175" t="s">
        <v>120</v>
      </c>
      <c r="D51" s="395"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0</v>
      </c>
      <c r="L51" s="104">
        <f>L30+L33+L37+L41+L44+L47+L48+L50</f>
        <v>0</v>
      </c>
      <c r="M51" s="103">
        <f>M29+M32-M34+M36-M38+M40+M43-M45+M47+M48-M49+M50</f>
        <v>13198918.115509598</v>
      </c>
      <c r="N51" s="104">
        <f>N30+N33+N37+N41+N44+N47+N48+N50</f>
        <v>12842205.337367786</v>
      </c>
      <c r="O51" s="103">
        <f>O29+O32-O34+O36-O38+O40+O43-O45+O47+O48-O49+O50</f>
        <v>25766095.981694181</v>
      </c>
      <c r="P51" s="104">
        <f>P30+P33+P37+P41+P44+P47+P48+P50</f>
        <v>25816494.097174995</v>
      </c>
    </row>
    <row r="52" spans="1:16" s="25" customFormat="1" ht="15.75" thickBot="1" x14ac:dyDescent="0.25">
      <c r="A52" s="37"/>
      <c r="B52" s="156"/>
      <c r="C52" s="124"/>
      <c r="D52" s="409"/>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22" priority="135" stopIfTrue="1" operator="lessThan">
      <formula>0</formula>
    </cfRule>
  </conditionalFormatting>
  <conditionalFormatting sqref="E22:P25">
    <cfRule type="cellIs" dxfId="21" priority="21" stopIfTrue="1" operator="lessThan">
      <formula>0</formula>
    </cfRule>
  </conditionalFormatting>
  <conditionalFormatting sqref="E50:P51">
    <cfRule type="cellIs" dxfId="20" priority="11" stopIfTrue="1" operator="lessThan">
      <formula>0</formula>
    </cfRule>
  </conditionalFormatting>
  <conditionalFormatting sqref="G29 H30">
    <cfRule type="cellIs" dxfId="19" priority="51" stopIfTrue="1" operator="lessThan">
      <formula>0</formula>
    </cfRule>
  </conditionalFormatting>
  <conditionalFormatting sqref="I29 J30">
    <cfRule type="cellIs" dxfId="18" priority="50" stopIfTrue="1" operator="lessThan">
      <formula>0</formula>
    </cfRule>
  </conditionalFormatting>
  <conditionalFormatting sqref="K29 L30">
    <cfRule type="cellIs" dxfId="17" priority="49" stopIfTrue="1" operator="lessThan">
      <formula>0</formula>
    </cfRule>
  </conditionalFormatting>
  <conditionalFormatting sqref="K32 L33 K34 K36 M36 O36 L37 N37 P37 K38 M38 O38 K40 M40 O40 L41 N41 P41 L44 N44 P44 K45 M45 O45 K49 M49 O49">
    <cfRule type="cellIs" dxfId="16" priority="59" stopIfTrue="1" operator="lessThan">
      <formula>0</formula>
    </cfRule>
  </conditionalFormatting>
  <conditionalFormatting sqref="M29">
    <cfRule type="cellIs" dxfId="15" priority="10" stopIfTrue="1" operator="lessThan">
      <formula>0</formula>
    </cfRule>
  </conditionalFormatting>
  <conditionalFormatting sqref="M32">
    <cfRule type="cellIs" dxfId="14" priority="6" stopIfTrue="1" operator="lessThan">
      <formula>0</formula>
    </cfRule>
  </conditionalFormatting>
  <conditionalFormatting sqref="M34">
    <cfRule type="cellIs" dxfId="13" priority="2" stopIfTrue="1" operator="lessThan">
      <formula>0</formula>
    </cfRule>
  </conditionalFormatting>
  <conditionalFormatting sqref="N30">
    <cfRule type="cellIs" dxfId="12" priority="8" stopIfTrue="1" operator="lessThan">
      <formula>0</formula>
    </cfRule>
  </conditionalFormatting>
  <conditionalFormatting sqref="N33">
    <cfRule type="cellIs" dxfId="11" priority="4" stopIfTrue="1" operator="lessThan">
      <formula>0</formula>
    </cfRule>
  </conditionalFormatting>
  <conditionalFormatting sqref="O29">
    <cfRule type="cellIs" dxfId="10" priority="9" stopIfTrue="1" operator="lessThan">
      <formula>0</formula>
    </cfRule>
  </conditionalFormatting>
  <conditionalFormatting sqref="O32">
    <cfRule type="cellIs" dxfId="9" priority="5" stopIfTrue="1" operator="lessThan">
      <formula>0</formula>
    </cfRule>
  </conditionalFormatting>
  <conditionalFormatting sqref="O34">
    <cfRule type="cellIs" dxfId="8" priority="1" stopIfTrue="1" operator="lessThan">
      <formula>0</formula>
    </cfRule>
  </conditionalFormatting>
  <conditionalFormatting sqref="P30">
    <cfRule type="cellIs" dxfId="7" priority="7" stopIfTrue="1" operator="lessThan">
      <formula>0</formula>
    </cfRule>
  </conditionalFormatting>
  <conditionalFormatting sqref="P33">
    <cfRule type="cellIs" dxfId="6" priority="3"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zoomScaleNormal="100" workbookViewId="0">
      <selection activeCell="D55" sqref="D55"/>
    </sheetView>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80802</v>
      </c>
      <c r="D6" s="334" t="s">
        <v>125</v>
      </c>
    </row>
    <row r="7" spans="2:5" s="2" customFormat="1" ht="15.75" customHeight="1" x14ac:dyDescent="0.25">
      <c r="B7" s="42" t="s">
        <v>88</v>
      </c>
    </row>
    <row r="8" spans="2:5" s="2" customFormat="1" ht="15" customHeight="1" x14ac:dyDescent="0.2">
      <c r="B8" s="183" t="str">
        <f>'Cover Page'!C8</f>
        <v>United States Branch of the Sun Life Assurance Company of Canada</v>
      </c>
    </row>
    <row r="9" spans="2:5" s="2" customFormat="1" ht="15.75" customHeight="1" x14ac:dyDescent="0.25">
      <c r="B9" s="52" t="s">
        <v>90</v>
      </c>
    </row>
    <row r="10" spans="2:5" s="2" customFormat="1" ht="15" customHeight="1" x14ac:dyDescent="0.2">
      <c r="B10" s="183">
        <f>'Cover Page'!C9</f>
        <v>0</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188" t="s">
        <v>161</v>
      </c>
      <c r="C18" s="197"/>
      <c r="D18" s="333" t="s">
        <v>163</v>
      </c>
      <c r="E18" s="193"/>
    </row>
    <row r="19" spans="2:5" s="184" customFormat="1" ht="35.25" customHeight="1" x14ac:dyDescent="0.2">
      <c r="B19" s="188" t="s">
        <v>162</v>
      </c>
      <c r="C19" s="197"/>
      <c r="D19" s="333" t="s">
        <v>164</v>
      </c>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419" t="s">
        <v>58</v>
      </c>
      <c r="C26" s="197"/>
      <c r="D26" s="333" t="s">
        <v>166</v>
      </c>
      <c r="E26" s="193"/>
    </row>
    <row r="27" spans="2:5" s="184" customFormat="1" ht="35.25" customHeight="1" x14ac:dyDescent="0.2">
      <c r="B27" s="420" t="s">
        <v>165</v>
      </c>
      <c r="C27" s="197"/>
      <c r="D27" s="333" t="s">
        <v>167</v>
      </c>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188" t="s">
        <v>104</v>
      </c>
      <c r="C33" s="197"/>
      <c r="D33" s="333" t="s">
        <v>168</v>
      </c>
      <c r="E33" s="193"/>
    </row>
    <row r="34" spans="2:5" s="184" customFormat="1" ht="35.25" customHeight="1" x14ac:dyDescent="0.2">
      <c r="B34" s="188"/>
      <c r="C34" s="197"/>
      <c r="D34" s="333"/>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424" t="s">
        <v>171</v>
      </c>
      <c r="C47" s="197"/>
      <c r="D47" s="333" t="s">
        <v>172</v>
      </c>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425" t="s">
        <v>173</v>
      </c>
      <c r="C55" s="202"/>
      <c r="D55" s="333" t="s">
        <v>174</v>
      </c>
      <c r="E55" s="203"/>
    </row>
    <row r="56" spans="2:5" s="204" customFormat="1" ht="35.25" customHeight="1" x14ac:dyDescent="0.2">
      <c r="B56" s="188"/>
      <c r="C56" s="199"/>
      <c r="D56" s="333"/>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425" t="s">
        <v>175</v>
      </c>
      <c r="C62" s="202"/>
      <c r="D62" s="333" t="s">
        <v>176</v>
      </c>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c r="C69" s="202"/>
      <c r="D69" s="333"/>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424" t="s">
        <v>177</v>
      </c>
      <c r="C76" s="202"/>
      <c r="D76" s="333" t="s">
        <v>178</v>
      </c>
      <c r="E76" s="203"/>
    </row>
    <row r="77" spans="2:5" s="204" customFormat="1" ht="35.25" customHeight="1" x14ac:dyDescent="0.2">
      <c r="B77" s="188"/>
      <c r="C77" s="197"/>
      <c r="D77" s="333"/>
      <c r="E77" s="203"/>
    </row>
    <row r="78" spans="2:5" s="204" customFormat="1" ht="35.25" customHeight="1" x14ac:dyDescent="0.2">
      <c r="B78" s="188"/>
      <c r="C78" s="199"/>
      <c r="D78" s="333"/>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zoomScaleNormal="100" workbookViewId="0">
      <selection activeCell="X13" sqref="X13"/>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bestFit="1" customWidth="1"/>
    <col min="6" max="6" width="15.140625" style="9" bestFit="1" customWidth="1"/>
    <col min="7" max="8" width="16.28515625" style="9" bestFit="1" customWidth="1"/>
    <col min="9" max="9" width="15.5703125" style="9" bestFit="1" customWidth="1"/>
    <col min="10" max="10" width="15.7109375" style="9" customWidth="1"/>
    <col min="11" max="12" width="16.28515625" style="9" bestFit="1" customWidth="1"/>
    <col min="13" max="13" width="16.85546875" style="9" bestFit="1" customWidth="1"/>
    <col min="14" max="14" width="16.85546875" style="11" customWidth="1"/>
    <col min="15" max="16" width="16.85546875" style="9" bestFit="1" customWidth="1"/>
    <col min="17" max="18" width="15.5703125" style="9" bestFit="1" customWidth="1"/>
    <col min="19" max="19" width="16.28515625" style="9" bestFit="1" customWidth="1"/>
    <col min="20"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8"/>
      <c r="C6" s="364"/>
      <c r="D6" s="182">
        <f>'Cover Page'!C7</f>
        <v>80802</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8"/>
      <c r="C8" s="364"/>
      <c r="D8" s="365" t="str">
        <f>'Cover Page'!C8</f>
        <v>United States Branch of the Sun Life Assurance Company of Canada</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8"/>
      <c r="C10" s="364"/>
      <c r="D10" s="365">
        <f>'Cover Page'!C9</f>
        <v>0</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8"/>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c r="R21" s="247"/>
      <c r="S21" s="166"/>
      <c r="T21" s="164"/>
      <c r="U21" s="246">
        <v>5120511.0021665571</v>
      </c>
      <c r="V21" s="247">
        <v>5884569.8007217515</v>
      </c>
      <c r="W21" s="166"/>
      <c r="X21" s="164"/>
      <c r="Y21" s="246">
        <v>16414335.190794</v>
      </c>
      <c r="Z21" s="247">
        <v>18475789.649427116</v>
      </c>
      <c r="AA21" s="166"/>
      <c r="AB21" s="164"/>
    </row>
    <row r="22" spans="1:28" s="41" customFormat="1" ht="30" x14ac:dyDescent="0.2">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c r="R22" s="249"/>
      <c r="S22" s="250">
        <f>'Pt 1 Summary of Data'!L24</f>
        <v>0</v>
      </c>
      <c r="T22" s="251">
        <f>SUM(Q22:S22)</f>
        <v>0</v>
      </c>
      <c r="U22" s="248">
        <v>5140342.1900000004</v>
      </c>
      <c r="V22" s="249">
        <v>5998024.4544093525</v>
      </c>
      <c r="W22" s="250">
        <f>'Pt 1 Summary of Data'!N24</f>
        <v>12842205.337367786</v>
      </c>
      <c r="X22" s="251">
        <f>SUM(U22:W22)</f>
        <v>23980571.981777139</v>
      </c>
      <c r="Y22" s="248">
        <v>16546762.770000001</v>
      </c>
      <c r="Z22" s="249">
        <v>18827000.195912175</v>
      </c>
      <c r="AA22" s="250">
        <f>'Pt 1 Summary of Data'!P24</f>
        <v>25816494.097174995</v>
      </c>
      <c r="AB22" s="251">
        <f>SUM(Y22:AA22)</f>
        <v>61190257.063087173</v>
      </c>
    </row>
    <row r="23" spans="1:28" s="47" customFormat="1" x14ac:dyDescent="0.2">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0</v>
      </c>
      <c r="R23" s="252">
        <f>SUM(R$22:R$22)</f>
        <v>0</v>
      </c>
      <c r="S23" s="252">
        <f>SUM(S$22:S$22)</f>
        <v>0</v>
      </c>
      <c r="T23" s="251">
        <f>SUM(Q23:S23)</f>
        <v>0</v>
      </c>
      <c r="U23" s="252">
        <f>SUM(U$22:U$22)</f>
        <v>5140342.1900000004</v>
      </c>
      <c r="V23" s="252">
        <f>SUM(V$22:V$22)</f>
        <v>5998024.4544093525</v>
      </c>
      <c r="W23" s="252">
        <f>SUM(W$22:W$22)</f>
        <v>12842205.337367786</v>
      </c>
      <c r="X23" s="251">
        <f>SUM(U23:W23)</f>
        <v>23980571.981777139</v>
      </c>
      <c r="Y23" s="414">
        <f>SUM(Y$22:Y$22)</f>
        <v>16546762.770000001</v>
      </c>
      <c r="Z23" s="252">
        <f>SUM(Z$22:Z$22)</f>
        <v>18827000.195912175</v>
      </c>
      <c r="AA23" s="252">
        <f>SUM(AA$22:AA$22)</f>
        <v>25816494.097174995</v>
      </c>
      <c r="AB23" s="251">
        <f>SUM(Y23:AA23)</f>
        <v>61190257.063087173</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c r="R26" s="249"/>
      <c r="S26" s="259">
        <f>'Pt 1 Summary of Data'!L21</f>
        <v>0</v>
      </c>
      <c r="T26" s="251">
        <f>SUM(Q26:S26)</f>
        <v>0</v>
      </c>
      <c r="U26" s="246">
        <v>9934032.8599999994</v>
      </c>
      <c r="V26" s="249">
        <v>10729993.079999998</v>
      </c>
      <c r="W26" s="259">
        <f>'Pt 1 Summary of Data'!N21</f>
        <v>19787157.52</v>
      </c>
      <c r="X26" s="251">
        <f>SUM(U26:W26)</f>
        <v>40451183.459999993</v>
      </c>
      <c r="Y26" s="258">
        <v>28562938.73</v>
      </c>
      <c r="Z26" s="249">
        <v>28622802.66</v>
      </c>
      <c r="AA26" s="259">
        <f>'Pt 1 Summary of Data'!P21</f>
        <v>31717823.59</v>
      </c>
      <c r="AB26" s="251">
        <f>SUM(Y26:AA26)</f>
        <v>88903564.980000004</v>
      </c>
    </row>
    <row r="27" spans="1:28" s="41" customFormat="1" ht="30" x14ac:dyDescent="0.2">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c r="R27" s="249"/>
      <c r="S27" s="259">
        <f>'Pt 1 Summary of Data'!L35</f>
        <v>0</v>
      </c>
      <c r="T27" s="251">
        <f>SUM(Q27:S27)</f>
        <v>0</v>
      </c>
      <c r="U27" s="246">
        <v>668337.88275944628</v>
      </c>
      <c r="V27" s="249">
        <v>523782.77164104197</v>
      </c>
      <c r="W27" s="259">
        <f>'Pt 1 Summary of Data'!N35</f>
        <v>738081.3890471831</v>
      </c>
      <c r="X27" s="251">
        <f>SUM(U27:W27)</f>
        <v>1930202.0434476715</v>
      </c>
      <c r="Y27" s="258">
        <v>1705177.4919637265</v>
      </c>
      <c r="Z27" s="249">
        <v>1016875.2546479627</v>
      </c>
      <c r="AA27" s="259">
        <f>'Pt 1 Summary of Data'!P35</f>
        <v>443476.50335784134</v>
      </c>
      <c r="AB27" s="251">
        <f>SUM(Y27:AA27)</f>
        <v>3165529.2499695304</v>
      </c>
    </row>
    <row r="28" spans="1:28" s="47" customFormat="1" x14ac:dyDescent="0.2">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0</v>
      </c>
      <c r="R28" s="259">
        <f t="shared" si="0"/>
        <v>0</v>
      </c>
      <c r="S28" s="259">
        <f t="shared" si="0"/>
        <v>0</v>
      </c>
      <c r="T28" s="104">
        <f>T$26-T$27</f>
        <v>0</v>
      </c>
      <c r="U28" s="259">
        <f t="shared" si="0"/>
        <v>9265694.9772405531</v>
      </c>
      <c r="V28" s="259">
        <f t="shared" si="0"/>
        <v>10206210.308358956</v>
      </c>
      <c r="W28" s="259">
        <f t="shared" si="0"/>
        <v>19049076.130952816</v>
      </c>
      <c r="X28" s="104">
        <f>X$26-X$27</f>
        <v>38520981.41655232</v>
      </c>
      <c r="Y28" s="103">
        <f t="shared" si="0"/>
        <v>26857761.238036275</v>
      </c>
      <c r="Z28" s="259">
        <f t="shared" si="0"/>
        <v>27605927.405352037</v>
      </c>
      <c r="AA28" s="259">
        <f t="shared" si="0"/>
        <v>31274347.086642157</v>
      </c>
      <c r="AB28" s="104">
        <f>AB$26-AB$27</f>
        <v>85738035.730030477</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c r="R30" s="264"/>
      <c r="S30" s="265">
        <f>'Pt 1 Summary of Data'!L49</f>
        <v>0</v>
      </c>
      <c r="T30" s="266">
        <f>SUM(Q30:S30)</f>
        <v>0</v>
      </c>
      <c r="U30" s="267">
        <v>18452.008333333335</v>
      </c>
      <c r="V30" s="264">
        <v>21025.399999999998</v>
      </c>
      <c r="W30" s="268">
        <f>'Pt 1 Summary of Data'!N49</f>
        <v>42694.266666666663</v>
      </c>
      <c r="X30" s="266">
        <f>SUM(U30:W30)</f>
        <v>82171.674999999988</v>
      </c>
      <c r="Y30" s="267">
        <v>58941.166666666664</v>
      </c>
      <c r="Z30" s="264">
        <v>62623.525000000001</v>
      </c>
      <c r="AA30" s="268">
        <f>'Pt 1 Summary of Data'!P49</f>
        <v>68821.166666666657</v>
      </c>
      <c r="AB30" s="266">
        <f>SUM(Y30:AA30)</f>
        <v>190385.85833333334</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t="str">
        <f>IF(T30&lt;1000,"Not Required to Calculate",T23/T28)</f>
        <v>Not Required to Calculate</v>
      </c>
      <c r="U33" s="277"/>
      <c r="V33" s="278"/>
      <c r="W33" s="278"/>
      <c r="X33" s="279">
        <f>IF(X30&lt;1000,"Not Required to Calculate",X23/X28)</f>
        <v>0.62253273670417908</v>
      </c>
      <c r="Y33" s="277"/>
      <c r="Z33" s="278"/>
      <c r="AA33" s="278"/>
      <c r="AB33" s="415">
        <f>IF(AB30&lt;1000,"Not Required to Calculate",AB23/AB28)</f>
        <v>0.71368858106058486</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W36" s="421" t="s">
        <v>169</v>
      </c>
      <c r="X36" s="422">
        <v>0.56799712285612713</v>
      </c>
      <c r="Y36" s="423"/>
      <c r="Z36" s="25"/>
      <c r="AA36" s="423"/>
      <c r="AB36" s="422">
        <v>0.63311336295659626</v>
      </c>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V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zoomScaleNormal="100" workbookViewId="0">
      <selection activeCell="B24" sqref="B24"/>
    </sheetView>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80802</v>
      </c>
    </row>
    <row r="7" spans="2:3" s="2" customFormat="1" ht="15.75" customHeight="1" x14ac:dyDescent="0.25">
      <c r="B7" s="42" t="s">
        <v>88</v>
      </c>
      <c r="C7" s="392" t="s">
        <v>127</v>
      </c>
    </row>
    <row r="8" spans="2:3" s="2" customFormat="1" ht="15.75" customHeight="1" x14ac:dyDescent="0.25">
      <c r="B8" s="283" t="str">
        <f>'Cover Page'!C8</f>
        <v>United States Branch of the Sun Life Assurance Company of Canada</v>
      </c>
      <c r="C8" s="335"/>
    </row>
    <row r="9" spans="2:3" s="2" customFormat="1" ht="15.75" customHeight="1" x14ac:dyDescent="0.25">
      <c r="B9" s="52" t="s">
        <v>90</v>
      </c>
      <c r="C9" s="335"/>
    </row>
    <row r="10" spans="2:3" s="2" customFormat="1" ht="15.75" customHeight="1" x14ac:dyDescent="0.25">
      <c r="B10" s="283">
        <f>'Cover Page'!C9</f>
        <v>0</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385"/>
    </row>
    <row r="18" spans="2:3" s="184" customFormat="1" ht="47.25" x14ac:dyDescent="0.2">
      <c r="B18" s="379" t="s">
        <v>156</v>
      </c>
      <c r="C18" s="362"/>
    </row>
    <row r="19" spans="2:3" s="184" customFormat="1" x14ac:dyDescent="0.2">
      <c r="B19" s="356" t="s">
        <v>96</v>
      </c>
      <c r="C19" s="353"/>
    </row>
    <row r="20" spans="2:3" s="184" customFormat="1" x14ac:dyDescent="0.2">
      <c r="B20" s="355" t="s">
        <v>97</v>
      </c>
      <c r="C20" s="386"/>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80802</v>
      </c>
    </row>
    <row r="7" spans="2:4" ht="15.75" customHeight="1" x14ac:dyDescent="0.25">
      <c r="B7" s="42" t="s">
        <v>88</v>
      </c>
      <c r="D7" s="391"/>
    </row>
    <row r="8" spans="2:4" ht="15.75" customHeight="1" x14ac:dyDescent="0.25">
      <c r="B8" s="283" t="str">
        <f>'Cover Page'!C8</f>
        <v>United States Branch of the Sun Life Assurance Company of Canada</v>
      </c>
    </row>
    <row r="9" spans="2:4" ht="15.75" customHeight="1" x14ac:dyDescent="0.25">
      <c r="B9" s="52" t="s">
        <v>90</v>
      </c>
    </row>
    <row r="10" spans="2:4" ht="15.75" customHeight="1" x14ac:dyDescent="0.25">
      <c r="B10" s="283">
        <f>'Cover Page'!C9</f>
        <v>0</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2025-07-16T13:32:44Z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ustomUiType">
    <vt:lpwstr>2</vt:lpwstr>
  </property>
</Properties>
</file>