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13_ncr:1_{6DDED38A-17AD-4849-8116-641CC968C235}" xr6:coauthVersionLast="47" xr6:coauthVersionMax="47" xr10:uidLastSave="{00000000-0000-0000-0000-000000000000}"/>
  <bookViews>
    <workbookView xWindow="-108" yWindow="-108" windowWidth="23256" windowHeight="1257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<sst xmlns="http://schemas.openxmlformats.org/spreadsheetml/2006/main" count="334" uniqueCount="191">
  <si>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</si>
  <si>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</si>
  <si>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</si>
  <si>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</si>
  <si>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</si>
  <si>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</si>
  <si>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</si>
  <si>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</si>
  <si>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</si>
  <si>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</si>
  <si>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</si>
  <si>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</si>
  <si>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</si>
  <si>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</si>
  <si>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</si>
  <si>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</si>
  <si>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</si>
  <si>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</si>
  <si>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</si>
  <si>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</si>
  <si>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</si>
  <si>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</si>
  <si>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</si>
  <si>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</si>
  <si>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</si>
  <si>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</si>
  <si>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</si>
  <si>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</si>
  <si>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</si>
  <si>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</si>
  <si>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</si>
  <si>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</si>
  <si>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</si>
  <si>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</si>
  <si>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</si>
  <si>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</si>
  <si>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</si>
  <si>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</si>
  <si>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</si>
  <si>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</si>
  <si>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</si>
  <si>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</si>
  <si>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</si>
  <si>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</si>
  <si>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</si>
  <si>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</si>
  <si>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</si>
  <si>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</si>
  <si>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</si>
  <si>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</si>
  <si>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</si>
  <si>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</si>
  <si>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</si>
  <si>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</si>
  <si>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</si>
  <si>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</si>
  <si>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</si>
  <si>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</si>
  <si>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</si>
  <si>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</si>
  <si>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</si>
  <si>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</si>
  <si>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</si>
  <si>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</si>
  <si>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</si>
  <si>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</si>
  <si>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</si>
  <si>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</si>
  <si>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</si>
  <si>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</si>
  <si>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</si>
  <si>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</si>
  <si>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</si>
  <si>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</si>
  <si>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</si>
  <si>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</si>
  <si>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</si>
  <si>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</si>
  <si>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</si>
  <si>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</si>
  <si>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</si>
  <si>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</si>
  <si>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</si>
  <si>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</si>
  <si>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</si>
  <si>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</si>
  <si>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</si>
  <si>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</si>
  <si>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</si>
  <si>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</si>
  <si>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</si>
  <si>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</si>
  <si>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</si>
  <si>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</si>
  <si>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</si>
  <si>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</si>
  <si>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</si>
  <si>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</si>
  <si>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</si>
  <si>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</si>
  <si>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</si>
  <si>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</si>
  <si>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</si>
  <si>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</si>
  <si>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</si>
  <si>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</si>
  <si>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</si>
  <si>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</si>
  <si>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</si>
  <si>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</si>
  <si>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</si>
  <si>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</si>
  <si>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</si>
  <si>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</si>
  <si>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</si>
  <si>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</si>
  <si>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</si>
  <si>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</si>
  <si>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</si>
  <si>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</si>
  <si>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</si>
  <si>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</si>
  <si>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</si>
  <si>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</si>
  <si>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</si>
  <si>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</si>
  <si>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</si>
  <si>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</si>
  <si>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</si>
  <si>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</si>
  <si>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</si>
  <si>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</si>
  <si>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</si>
  <si>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</si>
  <si>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</si>
  <si>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</si>
  <si>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</si>
  <si>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</si>
  <si>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</si>
  <si>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</si>
  <si>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</si>
  <si>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</si>
  <si>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</si>
  <si>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</si>
  <si>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</si>
  <si>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</si>
  <si>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</si>
  <si>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</si>
  <si>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</si>
  <si>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</si>
  <si>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</si>
  <si>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</si>
  <si>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</si>
  <si>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</si>
  <si>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</si>
  <si>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</si>
  <si>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</si>
  <si>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</si>
  <si>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</si>
  <si>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</si>
  <si>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</si>
  <si>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Mid-West National Life Insurance Company of Tennessee</t>
  </si>
  <si>
    <t>N/A</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</si>
  <si>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</si>
  <si>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</si>
  <si>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</si>
  <si>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</si>
  <si>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</si>
  <si>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</si>
  <si>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</si>
  <si>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</si>
  <si>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</si>
  <si>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</si>
  <si>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</si>
  <si>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</si>
  <si>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</si>
  <si>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</si>
  <si>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</si>
  <si>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</si>
  <si>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Community Benefit Expenditures</t>
  </si>
  <si>
    <t>Other Taxes</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</si>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</sst>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4" fontId="30" fillId="0" borderId="0" xfId="125" applyNumberFormat="1"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3" sqref="C13"/>
    </sheetView>
  </sheetViews>
  <sheetFormatPr defaultColWidth="9.109375" defaultRowHeight="15" x14ac:dyDescent="0.25"/>
  <cols>
    <col min="1" max="1" width="2.44140625" style="12" bestFit="1" customWidth="1"/>
    <col min="2" max="2" width="70.44140625" style="12" bestFit="1" customWidth="1"/>
    <col min="3" max="3" width="33.6640625" style="12" customWidth="1"/>
    <col min="4" max="16384" width="9.1093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160</v>
      </c>
    </row>
    <row r="7" spans="1:3" ht="15.6" x14ac:dyDescent="0.25">
      <c r="A7" s="17" t="s">
        <v>1</v>
      </c>
      <c r="B7" s="18" t="s">
        <v>153</v>
      </c>
      <c r="C7" s="20" t="s">
        <v>62</v>
      </c>
    </row>
    <row r="8" spans="1:3" ht="15.6" x14ac:dyDescent="0.25">
      <c r="A8" s="17" t="s">
        <v>2</v>
      </c>
      <c r="B8" s="18" t="s">
        <v>88</v>
      </c>
      <c r="C8" s="19" t="s">
        <v>161</v>
      </c>
    </row>
    <row r="9" spans="1:3" ht="15.6" x14ac:dyDescent="0.25">
      <c r="A9" s="17" t="s">
        <v>3</v>
      </c>
      <c r="B9" s="18" t="s">
        <v>89</v>
      </c>
      <c r="C9" s="19" t="s">
        <v>162</v>
      </c>
    </row>
    <row r="10" spans="1:3" ht="16.2" thickBot="1" x14ac:dyDescent="0.35">
      <c r="A10" s="21" t="s">
        <v>4</v>
      </c>
      <c r="B10" s="22" t="s">
        <v>86</v>
      </c>
      <c r="C10" s="359" t="s">
        <v>190</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E18" zoomScaleNormal="100" workbookViewId="0">
      <selection activeCell="K31" sqref="K31:L31"/>
    </sheetView>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customWidth="1"/>
    <col min="7" max="15" width="19.44140625" style="12" customWidth="1"/>
    <col min="16" max="16" width="21.109375" style="12" customWidth="1"/>
    <col min="17" max="16384" width="9.3320312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t="str">
        <f>'Cover Page'!C7</f>
        <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Mid-West National Life Insurance Company of Tennessee</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t="str">
        <f>'Cover Page'!C9</f>
        <v>N/A</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2023</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65" customHeight="1" thickBot="1" x14ac:dyDescent="0.35">
      <c r="B14" s="11"/>
      <c r="C14" s="11"/>
      <c r="D14" s="11"/>
      <c r="E14" s="259"/>
      <c r="F14" s="260"/>
      <c r="G14" s="260" t="s">
        <v>33</v>
      </c>
      <c r="H14" s="260"/>
      <c r="I14" s="260"/>
      <c r="J14" s="260"/>
      <c r="K14" s="259"/>
      <c r="L14" s="260"/>
      <c r="M14" s="260" t="s">
        <v>33</v>
      </c>
      <c r="N14" s="260"/>
      <c r="O14" s="260"/>
      <c r="P14" s="272"/>
    </row>
    <row r="15" spans="1:16" ht="13.65"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65"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140420</v>
      </c>
      <c r="L21" s="56">
        <f>'Pt 2 Premium and Claims'!L22+'Pt 2 Premium and Claims'!L23-'Pt 2 Premium and Claims'!L24-'Pt 2 Premium and Claims'!L25</f>
        <v>140671</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57142.109999999993</v>
      </c>
      <c r="L24" s="56">
        <f>'Pt 2 Premium and Claims'!L51</f>
        <v>55046.683582692</v>
      </c>
      <c r="M24" s="55">
        <f>'Pt 2 Premium and Claims'!M51</f>
        <v>0</v>
      </c>
      <c r="N24" s="56">
        <f>'Pt 2 Premium and Claims'!N51</f>
        <v>0</v>
      </c>
      <c r="O24" s="55">
        <f>'Pt 2 Premium and Claims'!O51</f>
        <v>0</v>
      </c>
      <c r="P24" s="56">
        <f>'Pt 2 Premium and Claims'!P51</f>
        <v>0</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c r="F28" s="71"/>
      <c r="G28" s="72"/>
      <c r="H28" s="73"/>
      <c r="I28" s="74"/>
      <c r="J28" s="75"/>
      <c r="K28" s="74">
        <v>7063</v>
      </c>
      <c r="L28" s="76">
        <v>7063</v>
      </c>
      <c r="M28" s="74"/>
      <c r="N28" s="73"/>
      <c r="O28" s="74"/>
      <c r="P28" s="76"/>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c r="F31" s="76"/>
      <c r="G31" s="72"/>
      <c r="H31" s="73"/>
      <c r="I31" s="74"/>
      <c r="J31" s="75"/>
      <c r="K31" s="77">
        <v>911.44337540438255</v>
      </c>
      <c r="L31" s="76">
        <v>911.44337540438255</v>
      </c>
      <c r="M31" s="74"/>
      <c r="N31" s="73"/>
      <c r="O31" s="74"/>
      <c r="P31" s="76"/>
    </row>
    <row r="32" spans="2:16" x14ac:dyDescent="0.25">
      <c r="B32" s="53"/>
      <c r="C32" s="54"/>
      <c r="D32" s="344" t="s">
        <v>104</v>
      </c>
      <c r="E32" s="74"/>
      <c r="F32" s="76"/>
      <c r="G32" s="72"/>
      <c r="H32" s="73"/>
      <c r="I32" s="74"/>
      <c r="J32" s="75"/>
      <c r="K32" s="74">
        <v>3202.7000000000003</v>
      </c>
      <c r="L32" s="76">
        <v>3202.7000000000003</v>
      </c>
      <c r="M32" s="74"/>
      <c r="N32" s="73"/>
      <c r="O32" s="74"/>
      <c r="P32" s="76"/>
    </row>
    <row r="33" spans="2:16" x14ac:dyDescent="0.25">
      <c r="B33" s="53"/>
      <c r="C33" s="54"/>
      <c r="D33" s="344" t="s">
        <v>103</v>
      </c>
      <c r="E33" s="74"/>
      <c r="F33" s="76"/>
      <c r="G33" s="72"/>
      <c r="H33" s="73"/>
      <c r="I33" s="74"/>
      <c r="J33" s="75"/>
      <c r="K33" s="74"/>
      <c r="L33" s="76"/>
      <c r="M33" s="74"/>
      <c r="N33" s="73"/>
      <c r="O33" s="74"/>
      <c r="P33" s="76"/>
    </row>
    <row r="34" spans="2:16" x14ac:dyDescent="0.25">
      <c r="B34" s="53"/>
      <c r="C34" s="54">
        <v>3.3</v>
      </c>
      <c r="D34" s="344" t="s">
        <v>21</v>
      </c>
      <c r="E34" s="77"/>
      <c r="F34" s="76"/>
      <c r="G34" s="72"/>
      <c r="H34" s="73"/>
      <c r="I34" s="74"/>
      <c r="J34" s="75"/>
      <c r="K34" s="77"/>
      <c r="L34" s="76"/>
      <c r="M34" s="74"/>
      <c r="N34" s="73"/>
      <c r="O34" s="74"/>
      <c r="P34" s="76"/>
    </row>
    <row r="35" spans="2:16" x14ac:dyDescent="0.2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11177.143375404383</v>
      </c>
      <c r="L35" s="79">
        <f t="shared" si="0"/>
        <v>11177.143375404383</v>
      </c>
      <c r="M35" s="78">
        <f t="shared" si="0"/>
        <v>0</v>
      </c>
      <c r="N35" s="79">
        <f t="shared" si="0"/>
        <v>0</v>
      </c>
      <c r="O35" s="78">
        <f t="shared" si="0"/>
        <v>0</v>
      </c>
      <c r="P35" s="79">
        <f t="shared" si="0"/>
        <v>0</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c r="L38" s="76"/>
      <c r="M38" s="74"/>
      <c r="N38" s="76"/>
      <c r="O38" s="74"/>
      <c r="P38" s="76"/>
    </row>
    <row r="39" spans="2:16" x14ac:dyDescent="0.25">
      <c r="B39" s="54"/>
      <c r="C39" s="54">
        <v>4.2</v>
      </c>
      <c r="D39" s="344" t="s">
        <v>19</v>
      </c>
      <c r="E39" s="74"/>
      <c r="F39" s="76"/>
      <c r="G39" s="72"/>
      <c r="H39" s="76"/>
      <c r="I39" s="74"/>
      <c r="J39" s="76"/>
      <c r="K39" s="74">
        <v>15497.030000000002</v>
      </c>
      <c r="L39" s="76">
        <v>15497.030000000002</v>
      </c>
      <c r="M39" s="74"/>
      <c r="N39" s="76"/>
      <c r="O39" s="74"/>
      <c r="P39" s="76"/>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c r="L41" s="76"/>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c r="F43" s="350"/>
      <c r="G43" s="348"/>
      <c r="H43" s="72"/>
      <c r="I43" s="77"/>
      <c r="J43" s="72"/>
      <c r="K43" s="77">
        <v>30946.809999999994</v>
      </c>
      <c r="L43" s="72">
        <v>30946.809999999994</v>
      </c>
      <c r="M43" s="77"/>
      <c r="N43" s="72"/>
      <c r="O43" s="77"/>
      <c r="P43" s="350"/>
    </row>
    <row r="44" spans="2:16" x14ac:dyDescent="0.2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46443.839999999997</v>
      </c>
      <c r="L44" s="79">
        <f t="shared" si="1"/>
        <v>46443.839999999997</v>
      </c>
      <c r="M44" s="78">
        <f t="shared" si="1"/>
        <v>0</v>
      </c>
      <c r="N44" s="79">
        <f t="shared" si="1"/>
        <v>0</v>
      </c>
      <c r="O44" s="78">
        <f t="shared" si="1"/>
        <v>0</v>
      </c>
      <c r="P44" s="79">
        <f t="shared" si="1"/>
        <v>0</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c r="F47" s="351"/>
      <c r="G47" s="84"/>
      <c r="H47" s="84"/>
      <c r="I47" s="83"/>
      <c r="J47" s="84"/>
      <c r="K47" s="83">
        <v>608</v>
      </c>
      <c r="L47" s="84">
        <v>608</v>
      </c>
      <c r="M47" s="83"/>
      <c r="N47" s="84"/>
      <c r="O47" s="83"/>
      <c r="P47" s="340"/>
    </row>
    <row r="48" spans="2:16" x14ac:dyDescent="0.25">
      <c r="B48" s="53"/>
      <c r="C48" s="54">
        <v>5.2</v>
      </c>
      <c r="D48" s="344" t="s">
        <v>27</v>
      </c>
      <c r="E48" s="83"/>
      <c r="F48" s="351"/>
      <c r="G48" s="84"/>
      <c r="H48" s="84"/>
      <c r="I48" s="83"/>
      <c r="J48" s="84"/>
      <c r="K48" s="83">
        <v>7986</v>
      </c>
      <c r="L48" s="84">
        <v>7986</v>
      </c>
      <c r="M48" s="83"/>
      <c r="N48" s="84"/>
      <c r="O48" s="83"/>
      <c r="P48" s="85"/>
    </row>
    <row r="49" spans="2:16" ht="15.6" thickBot="1" x14ac:dyDescent="0.3">
      <c r="B49" s="53"/>
      <c r="C49" s="54">
        <v>5.3</v>
      </c>
      <c r="D49" s="344" t="s">
        <v>23</v>
      </c>
      <c r="E49" s="86">
        <f>E48/12</f>
        <v>0</v>
      </c>
      <c r="F49" s="87">
        <f t="shared" ref="F49:P49" si="2">F48/12</f>
        <v>0</v>
      </c>
      <c r="G49" s="349">
        <f t="shared" si="2"/>
        <v>0</v>
      </c>
      <c r="H49" s="87">
        <f>H48/12</f>
        <v>0</v>
      </c>
      <c r="I49" s="86">
        <f t="shared" si="2"/>
        <v>0</v>
      </c>
      <c r="J49" s="87">
        <f t="shared" si="2"/>
        <v>0</v>
      </c>
      <c r="K49" s="86">
        <f t="shared" si="2"/>
        <v>665.5</v>
      </c>
      <c r="L49" s="87">
        <f t="shared" si="2"/>
        <v>665.5</v>
      </c>
      <c r="M49" s="86">
        <f>M48/12</f>
        <v>0</v>
      </c>
      <c r="N49" s="87">
        <f>N48/12</f>
        <v>0</v>
      </c>
      <c r="O49" s="86">
        <f t="shared" si="2"/>
        <v>0</v>
      </c>
      <c r="P49" s="87">
        <f t="shared" si="2"/>
        <v>0</v>
      </c>
    </row>
    <row r="50" spans="2:16" ht="45" customHeight="1" x14ac:dyDescent="0.25">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c r="F52" s="104"/>
      <c r="G52" s="104"/>
      <c r="H52" s="104"/>
      <c r="I52" s="104"/>
      <c r="J52" s="104"/>
      <c r="K52" s="98"/>
      <c r="L52" s="104"/>
      <c r="M52" s="104"/>
      <c r="N52" s="104"/>
      <c r="O52" s="104"/>
      <c r="P52" s="105"/>
    </row>
    <row r="53" spans="2:16" ht="15.6" thickBot="1" x14ac:dyDescent="0.3">
      <c r="B53" s="106" t="s">
        <v>57</v>
      </c>
      <c r="C53" s="107" t="s">
        <v>129</v>
      </c>
      <c r="D53" s="108"/>
      <c r="E53" s="109"/>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15" zoomScaleNormal="100" workbookViewId="0">
      <selection activeCell="J53" sqref="J53"/>
    </sheetView>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t="str">
        <f>'Cover Page'!C7</f>
        <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Mid-West National Life Insurance Company of Tennessee</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t="str">
        <f>'Cover Page'!C9</f>
        <v>N/A</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2023</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358"/>
      <c r="F22" s="124"/>
      <c r="G22" s="123"/>
      <c r="H22" s="124"/>
      <c r="I22" s="123"/>
      <c r="J22" s="124"/>
      <c r="K22" s="123">
        <v>140200</v>
      </c>
      <c r="L22" s="124">
        <v>140671</v>
      </c>
      <c r="M22" s="123"/>
      <c r="N22" s="124"/>
      <c r="O22" s="123"/>
      <c r="P22" s="124"/>
    </row>
    <row r="23" spans="2:16" s="12" customFormat="1" x14ac:dyDescent="0.25">
      <c r="B23" s="53"/>
      <c r="C23" s="54">
        <v>1.2</v>
      </c>
      <c r="D23" s="344" t="s">
        <v>16</v>
      </c>
      <c r="E23" s="123"/>
      <c r="F23" s="124"/>
      <c r="G23" s="123"/>
      <c r="H23" s="124"/>
      <c r="I23" s="123"/>
      <c r="J23" s="124"/>
      <c r="K23" s="123">
        <v>662</v>
      </c>
      <c r="L23" s="124">
        <v>0</v>
      </c>
      <c r="M23" s="123"/>
      <c r="N23" s="124"/>
      <c r="O23" s="123"/>
      <c r="P23" s="124"/>
    </row>
    <row r="24" spans="2:16" s="12" customFormat="1" x14ac:dyDescent="0.25">
      <c r="B24" s="53"/>
      <c r="C24" s="54">
        <v>1.3</v>
      </c>
      <c r="D24" s="344" t="s">
        <v>34</v>
      </c>
      <c r="E24" s="123"/>
      <c r="F24" s="124"/>
      <c r="G24" s="123"/>
      <c r="H24" s="124"/>
      <c r="I24" s="123"/>
      <c r="J24" s="124"/>
      <c r="K24" s="123">
        <v>442</v>
      </c>
      <c r="L24" s="124">
        <v>0</v>
      </c>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c r="F29" s="133"/>
      <c r="G29" s="123"/>
      <c r="H29" s="133"/>
      <c r="I29" s="123"/>
      <c r="J29" s="133"/>
      <c r="K29" s="123">
        <v>59407.07</v>
      </c>
      <c r="L29" s="133"/>
      <c r="M29" s="123"/>
      <c r="N29" s="133"/>
      <c r="O29" s="123"/>
      <c r="P29" s="133"/>
    </row>
    <row r="30" spans="2:16" s="12" customFormat="1" ht="28.5" customHeight="1" x14ac:dyDescent="0.25">
      <c r="B30" s="53"/>
      <c r="C30" s="54"/>
      <c r="D30" s="345" t="s">
        <v>54</v>
      </c>
      <c r="E30" s="134"/>
      <c r="F30" s="124"/>
      <c r="G30" s="134"/>
      <c r="H30" s="124"/>
      <c r="I30" s="134"/>
      <c r="J30" s="124"/>
      <c r="K30" s="134"/>
      <c r="L30" s="124">
        <v>54189.49</v>
      </c>
      <c r="M30" s="134"/>
      <c r="N30" s="124"/>
      <c r="O30" s="134"/>
      <c r="P30" s="124"/>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v>7671.5800000000017</v>
      </c>
      <c r="L32" s="133"/>
      <c r="M32" s="123"/>
      <c r="N32" s="135"/>
      <c r="O32" s="123"/>
      <c r="P32" s="133"/>
    </row>
    <row r="33" spans="2:16" s="12" customFormat="1" ht="30" x14ac:dyDescent="0.25">
      <c r="B33" s="53"/>
      <c r="C33" s="54"/>
      <c r="D33" s="345" t="s">
        <v>44</v>
      </c>
      <c r="E33" s="134"/>
      <c r="F33" s="124"/>
      <c r="G33" s="134"/>
      <c r="H33" s="136"/>
      <c r="I33" s="134"/>
      <c r="J33" s="124"/>
      <c r="K33" s="134"/>
      <c r="L33" s="124">
        <v>857.1935826920004</v>
      </c>
      <c r="M33" s="134"/>
      <c r="N33" s="136"/>
      <c r="O33" s="134"/>
      <c r="P33" s="124"/>
    </row>
    <row r="34" spans="2:16" s="12" customFormat="1" x14ac:dyDescent="0.25">
      <c r="B34" s="53"/>
      <c r="C34" s="54">
        <v>2.2999999999999998</v>
      </c>
      <c r="D34" s="344" t="s">
        <v>28</v>
      </c>
      <c r="E34" s="123"/>
      <c r="F34" s="133"/>
      <c r="G34" s="123"/>
      <c r="H34" s="135"/>
      <c r="I34" s="123"/>
      <c r="J34" s="133"/>
      <c r="K34" s="123">
        <v>9936.5400000000009</v>
      </c>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c r="F36" s="133"/>
      <c r="G36" s="123"/>
      <c r="H36" s="135"/>
      <c r="I36" s="123"/>
      <c r="J36" s="133"/>
      <c r="K36" s="123"/>
      <c r="L36" s="133"/>
      <c r="M36" s="123"/>
      <c r="N36" s="135"/>
      <c r="O36" s="123"/>
      <c r="P36" s="133"/>
    </row>
    <row r="37" spans="2:16" s="12" customFormat="1" ht="30" x14ac:dyDescent="0.25">
      <c r="B37" s="53"/>
      <c r="C37" s="54"/>
      <c r="D37" s="345" t="s">
        <v>43</v>
      </c>
      <c r="E37" s="134"/>
      <c r="F37" s="124"/>
      <c r="G37" s="134"/>
      <c r="H37" s="136"/>
      <c r="I37" s="134"/>
      <c r="J37" s="124"/>
      <c r="K37" s="134"/>
      <c r="L37" s="124"/>
      <c r="M37" s="134"/>
      <c r="N37" s="136"/>
      <c r="O37" s="134"/>
      <c r="P37" s="124"/>
    </row>
    <row r="38" spans="2:16" s="12" customFormat="1" x14ac:dyDescent="0.25">
      <c r="B38" s="53"/>
      <c r="C38" s="54">
        <v>2.5</v>
      </c>
      <c r="D38" s="344" t="s">
        <v>29</v>
      </c>
      <c r="E38" s="123"/>
      <c r="F38" s="133"/>
      <c r="G38" s="123"/>
      <c r="H38" s="135"/>
      <c r="I38" s="123"/>
      <c r="J38" s="133"/>
      <c r="K38" s="123"/>
      <c r="L38" s="133"/>
      <c r="M38" s="123"/>
      <c r="N38" s="135"/>
      <c r="O38" s="123"/>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7.9"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57142.109999999993</v>
      </c>
      <c r="L51" s="79">
        <f>L30+L33+L37+L41+L44+L47+L48+L50</f>
        <v>55046.683582692</v>
      </c>
      <c r="M51" s="78">
        <f>M29+M32-M34+M36-M38+M40+M43-M45+M47+M48-M49+M50</f>
        <v>0</v>
      </c>
      <c r="N51" s="79">
        <f>N30+N33+N37+N41+N44+N47+N48+N50</f>
        <v>0</v>
      </c>
      <c r="O51" s="78">
        <f>O29+O32-O34+O36-O38+O40+O43-O45+O47+O48-O49+O50</f>
        <v>0</v>
      </c>
      <c r="P51" s="79">
        <f>P30+P33+P37+P41+P44+P47+P48+P50</f>
        <v>0</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8" zoomScaleNormal="100" workbookViewId="0">
      <selection activeCell="G77" sqref="G77"/>
    </sheetView>
  </sheetViews>
  <sheetFormatPr defaultRowHeight="15" x14ac:dyDescent="0.25"/>
  <cols>
    <col min="1" max="1" width="1.88671875" customWidth="1"/>
    <col min="2" max="2" width="69.88671875" style="11" customWidth="1"/>
    <col min="3" max="3" width="18.5546875" customWidth="1"/>
    <col min="4" max="4" width="59.33203125" bestFit="1"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t="str">
        <f>'Cover Page'!C7</f>
        <v/>
      </c>
      <c r="D6" s="288" t="s">
        <v>125</v>
      </c>
    </row>
    <row r="7" spans="2:4" ht="15.75" customHeight="1" x14ac:dyDescent="0.3">
      <c r="B7" s="25" t="s">
        <v>88</v>
      </c>
    </row>
    <row r="8" spans="2:4" ht="15" customHeight="1" x14ac:dyDescent="0.25">
      <c r="B8" s="152" t="str">
        <f>'Cover Page'!C8</f>
        <v>Mid-West National Life Insurance Company of Tennessee</v>
      </c>
    </row>
    <row r="9" spans="2:4" ht="15.75" customHeight="1" x14ac:dyDescent="0.3">
      <c r="B9" s="32" t="s">
        <v>90</v>
      </c>
    </row>
    <row r="10" spans="2:4" ht="15" customHeight="1" x14ac:dyDescent="0.25">
      <c r="B10" s="152" t="str">
        <f>'Cover Page'!C9</f>
        <v>N/A</v>
      </c>
    </row>
    <row r="11" spans="2:4" ht="15.6" x14ac:dyDescent="0.3">
      <c r="B11" s="32" t="s">
        <v>85</v>
      </c>
    </row>
    <row r="12" spans="2:4" x14ac:dyDescent="0.25">
      <c r="B12" s="152" t="str">
        <f>'Cover Page'!C6</f>
        <v>2023</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35.25" customHeight="1" x14ac:dyDescent="0.25">
      <c r="B18" s="156" t="s">
        <v>163</v>
      </c>
      <c r="C18" s="164"/>
      <c r="D18" s="287" t="s">
        <v>168</v>
      </c>
    </row>
    <row r="19" spans="2:4" s="11" customFormat="1" ht="35.25" customHeight="1" x14ac:dyDescent="0.25">
      <c r="B19" s="156" t="s">
        <v>164</v>
      </c>
      <c r="C19" s="164"/>
      <c r="D19" s="287" t="s">
        <v>169</v>
      </c>
    </row>
    <row r="20" spans="2:4" s="11" customFormat="1" ht="35.25" customHeight="1" x14ac:dyDescent="0.25">
      <c r="B20" s="156" t="s">
        <v>165</v>
      </c>
      <c r="C20" s="164"/>
      <c r="D20" s="287" t="s">
        <v>170</v>
      </c>
    </row>
    <row r="21" spans="2:4" s="11" customFormat="1" ht="35.25" customHeight="1" x14ac:dyDescent="0.25">
      <c r="B21" s="156" t="s">
        <v>166</v>
      </c>
      <c r="C21" s="164"/>
      <c r="D21" s="287" t="s">
        <v>171</v>
      </c>
    </row>
    <row r="22" spans="2:4" s="11" customFormat="1" ht="35.25" customHeight="1" x14ac:dyDescent="0.25">
      <c r="B22" s="156" t="s">
        <v>167</v>
      </c>
      <c r="C22" s="164"/>
      <c r="D22" s="287" t="s">
        <v>172</v>
      </c>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35.25" customHeight="1" x14ac:dyDescent="0.25">
      <c r="B26" s="156" t="s">
        <v>173</v>
      </c>
      <c r="C26" s="164"/>
      <c r="D26" s="287" t="s">
        <v>175</v>
      </c>
    </row>
    <row r="27" spans="2:4" s="11" customFormat="1" ht="35.25" customHeight="1" x14ac:dyDescent="0.25">
      <c r="B27" s="156" t="s">
        <v>174</v>
      </c>
      <c r="C27" s="164"/>
      <c r="D27" s="287" t="s">
        <v>176</v>
      </c>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35.25" customHeight="1" x14ac:dyDescent="0.25">
      <c r="B33" s="156" t="s">
        <v>177</v>
      </c>
      <c r="C33" s="164"/>
      <c r="D33" s="287" t="s">
        <v>181</v>
      </c>
    </row>
    <row r="34" spans="2:4" s="11" customFormat="1" ht="35.25" customHeight="1" x14ac:dyDescent="0.25">
      <c r="B34" s="156" t="s">
        <v>178</v>
      </c>
      <c r="C34" s="164"/>
      <c r="D34" s="287" t="s">
        <v>182</v>
      </c>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t="s">
        <v>179</v>
      </c>
      <c r="C40" s="164"/>
      <c r="D40" s="287" t="s">
        <v>183</v>
      </c>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35.25" customHeight="1" x14ac:dyDescent="0.25">
      <c r="B47" s="156" t="s">
        <v>21</v>
      </c>
      <c r="C47" s="164"/>
      <c r="D47" s="287" t="s">
        <v>184</v>
      </c>
    </row>
    <row r="48" spans="2:4" s="11" customFormat="1" ht="35.25" customHeight="1" x14ac:dyDescent="0.25">
      <c r="B48" s="156"/>
      <c r="C48" s="164"/>
      <c r="D48" s="287"/>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t="s">
        <v>18</v>
      </c>
      <c r="C55" s="169"/>
      <c r="D55" s="287" t="s">
        <v>185</v>
      </c>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35.25" customHeight="1" x14ac:dyDescent="0.25">
      <c r="B62" s="156" t="s">
        <v>19</v>
      </c>
      <c r="C62" s="169"/>
      <c r="D62" s="287" t="s">
        <v>186</v>
      </c>
    </row>
    <row r="63" spans="2:4" s="11" customFormat="1" ht="35.25" customHeight="1" x14ac:dyDescent="0.25">
      <c r="B63" s="156"/>
      <c r="C63" s="164"/>
      <c r="D63" s="287"/>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t="s">
        <v>180</v>
      </c>
      <c r="C69" s="169"/>
      <c r="D69" s="287" t="s">
        <v>187</v>
      </c>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5.25" customHeight="1" x14ac:dyDescent="0.25">
      <c r="B76" s="156" t="s">
        <v>20</v>
      </c>
      <c r="C76" s="169"/>
      <c r="D76" s="287" t="s">
        <v>188</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J15" zoomScaleNormal="100" workbookViewId="0">
      <selection activeCell="Q38" sqref="Q38"/>
    </sheetView>
  </sheetViews>
  <sheetFormatPr defaultColWidth="9.33203125" defaultRowHeight="15" x14ac:dyDescent="0.25"/>
  <cols>
    <col min="1" max="1" width="1.6640625" style="5" customWidth="1"/>
    <col min="2" max="2" width="6" style="24" customWidth="1"/>
    <col min="3" max="3" width="5.33203125" style="24" customWidth="1"/>
    <col min="4" max="4" width="74.5546875" style="24" bestFit="1" customWidth="1"/>
    <col min="5" max="5" width="15.5546875" style="5" bestFit="1" customWidth="1"/>
    <col min="6" max="6" width="15.109375" style="5" bestFit="1" customWidth="1"/>
    <col min="7" max="8" width="16.33203125" style="5" bestFit="1" customWidth="1"/>
    <col min="9" max="9" width="15.5546875" style="5" bestFit="1" customWidth="1"/>
    <col min="10" max="10" width="15.6640625" style="5" customWidth="1"/>
    <col min="11" max="12" width="16.33203125" style="5" bestFit="1" customWidth="1"/>
    <col min="13" max="13" width="16.88671875" style="5" bestFit="1" customWidth="1"/>
    <col min="14" max="14" width="16.88671875" style="6" customWidth="1"/>
    <col min="15" max="16" width="16.88671875" style="5" bestFit="1" customWidth="1"/>
    <col min="17" max="18" width="15.5546875" style="5" bestFit="1" customWidth="1"/>
    <col min="19" max="19" width="16.33203125" style="5" bestFit="1" customWidth="1"/>
    <col min="20" max="21" width="16.88671875" style="5" bestFit="1" customWidth="1"/>
    <col min="22" max="22" width="17.33203125" style="5" customWidth="1"/>
    <col min="23" max="24" width="16.88671875" style="5" bestFit="1" customWidth="1"/>
    <col min="25" max="25" width="18.88671875" style="5" bestFit="1" customWidth="1"/>
    <col min="26" max="26" width="18.88671875" style="6" bestFit="1" customWidth="1"/>
    <col min="27" max="28" width="18.88671875" style="5" bestFit="1" customWidth="1"/>
    <col min="29" max="16384" width="9.3320312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t="str">
        <f>'Cover Page'!C7</f>
        <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Mid-West National Life Insurance Company of Tennessee</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c r="F21" s="207"/>
      <c r="G21" s="135"/>
      <c r="H21" s="133"/>
      <c r="I21" s="206"/>
      <c r="J21" s="207"/>
      <c r="K21" s="135"/>
      <c r="L21" s="133"/>
      <c r="M21" s="206"/>
      <c r="N21" s="207"/>
      <c r="O21" s="135"/>
      <c r="P21" s="133"/>
      <c r="Q21" s="206">
        <v>64407</v>
      </c>
      <c r="R21" s="207">
        <v>59597</v>
      </c>
      <c r="S21" s="135"/>
      <c r="T21" s="133"/>
      <c r="U21" s="206"/>
      <c r="V21" s="207"/>
      <c r="W21" s="135"/>
      <c r="X21" s="133"/>
      <c r="Y21" s="206"/>
      <c r="Z21" s="207"/>
      <c r="AA21" s="135"/>
      <c r="AB21" s="133"/>
    </row>
    <row r="22" spans="2:28" s="24" customFormat="1" ht="30" x14ac:dyDescent="0.2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64361.118995423531</v>
      </c>
      <c r="R22" s="209">
        <v>62711.450427034426</v>
      </c>
      <c r="S22" s="210">
        <f>'Pt 1 Summary of Data'!L24</f>
        <v>55046.683582692</v>
      </c>
      <c r="T22" s="211">
        <f>SUM(Q22:S22)</f>
        <v>182119.25300514995</v>
      </c>
      <c r="U22" s="208"/>
      <c r="V22" s="209"/>
      <c r="W22" s="210">
        <f>'Pt 1 Summary of Data'!N24</f>
        <v>0</v>
      </c>
      <c r="X22" s="211">
        <f>SUM(U22:W22)</f>
        <v>0</v>
      </c>
      <c r="Y22" s="208"/>
      <c r="Z22" s="209"/>
      <c r="AA22" s="210">
        <f>'Pt 1 Summary of Data'!P24</f>
        <v>0</v>
      </c>
      <c r="AB22" s="211">
        <f>SUM(Y22:AA22)</f>
        <v>0</v>
      </c>
    </row>
    <row r="23" spans="2:28" s="24" customFormat="1" x14ac:dyDescent="0.2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64361.118995423531</v>
      </c>
      <c r="R23" s="212">
        <f>SUM(R$22:R$22)</f>
        <v>62711.450427034426</v>
      </c>
      <c r="S23" s="212">
        <f>SUM(S$22:S$22)</f>
        <v>55046.683582692</v>
      </c>
      <c r="T23" s="211">
        <f>SUM(Q23:S23)</f>
        <v>182119.25300514995</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186351</v>
      </c>
      <c r="R26" s="209">
        <v>164039</v>
      </c>
      <c r="S26" s="219">
        <f>'Pt 1 Summary of Data'!L21</f>
        <v>140671</v>
      </c>
      <c r="T26" s="211">
        <f>SUM(Q26:S26)</f>
        <v>491061</v>
      </c>
      <c r="U26" s="218"/>
      <c r="V26" s="209"/>
      <c r="W26" s="219">
        <f>'Pt 1 Summary of Data'!N21</f>
        <v>0</v>
      </c>
      <c r="X26" s="211">
        <f>SUM(U26:W26)</f>
        <v>0</v>
      </c>
      <c r="Y26" s="218"/>
      <c r="Z26" s="209"/>
      <c r="AA26" s="219">
        <f>'Pt 1 Summary of Data'!P21</f>
        <v>0</v>
      </c>
      <c r="AB26" s="211">
        <f>SUM(Y26:AA26)</f>
        <v>0</v>
      </c>
    </row>
    <row r="27" spans="2:28" s="24" customFormat="1" ht="30" x14ac:dyDescent="0.2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15379</v>
      </c>
      <c r="R27" s="209">
        <v>28517</v>
      </c>
      <c r="S27" s="219">
        <f>'Pt 1 Summary of Data'!L35</f>
        <v>11177.143375404383</v>
      </c>
      <c r="T27" s="211">
        <f>SUM(Q27:S27)</f>
        <v>55073.143375404383</v>
      </c>
      <c r="U27" s="218"/>
      <c r="V27" s="209"/>
      <c r="W27" s="219">
        <f>'Pt 1 Summary of Data'!N35</f>
        <v>0</v>
      </c>
      <c r="X27" s="211">
        <f>SUM(U27:W27)</f>
        <v>0</v>
      </c>
      <c r="Y27" s="218"/>
      <c r="Z27" s="209"/>
      <c r="AA27" s="219">
        <f>'Pt 1 Summary of Data'!P35</f>
        <v>0</v>
      </c>
      <c r="AB27" s="211">
        <f>SUM(Y27:AA27)</f>
        <v>0</v>
      </c>
    </row>
    <row r="28" spans="2:28" s="24" customFormat="1" x14ac:dyDescent="0.2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170972</v>
      </c>
      <c r="R28" s="219">
        <f t="shared" si="0"/>
        <v>135522</v>
      </c>
      <c r="S28" s="219">
        <f t="shared" si="0"/>
        <v>129493.85662459562</v>
      </c>
      <c r="T28" s="79">
        <f>T$26-T$27</f>
        <v>435987.85662459559</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921</v>
      </c>
      <c r="R30" s="224">
        <v>797</v>
      </c>
      <c r="S30" s="225">
        <f>'Pt 1 Summary of Data'!L49</f>
        <v>665.5</v>
      </c>
      <c r="T30" s="226">
        <f>SUM(Q30:S30)</f>
        <v>2383.5</v>
      </c>
      <c r="U30" s="227"/>
      <c r="V30" s="224"/>
      <c r="W30" s="228">
        <f>'Pt 1 Summary of Data'!N49</f>
        <v>0</v>
      </c>
      <c r="X30" s="226">
        <f>SUM(U30:W30)</f>
        <v>0</v>
      </c>
      <c r="Y30" s="227"/>
      <c r="Z30" s="224"/>
      <c r="AA30" s="228">
        <f>'Pt 1 Summary of Data'!P49</f>
        <v>0</v>
      </c>
      <c r="AB30" s="226">
        <f>SUM(Y30:AA30)</f>
        <v>0</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0.4177163428704449</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Q36" s="362"/>
      <c r="R36" s="36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0" zoomScaleNormal="100" workbookViewId="0">
      <selection activeCell="I38" sqref="I38"/>
    </sheetView>
  </sheetViews>
  <sheetFormatPr defaultRowHeight="15" x14ac:dyDescent="0.25"/>
  <cols>
    <col min="1" max="1" width="1.88671875" customWidth="1"/>
    <col min="2" max="2" width="92.5546875" style="11" customWidth="1"/>
    <col min="3" max="3" width="33.3320312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t="str">
        <f>'Cover Page'!C7</f>
        <v/>
      </c>
    </row>
    <row r="7" spans="2:3" ht="15.75" customHeight="1" x14ac:dyDescent="0.3">
      <c r="B7" s="25" t="s">
        <v>88</v>
      </c>
      <c r="C7" s="343" t="s">
        <v>127</v>
      </c>
    </row>
    <row r="8" spans="2:3" ht="15.75" customHeight="1" x14ac:dyDescent="0.3">
      <c r="B8" s="243" t="str">
        <f>'Cover Page'!C8</f>
        <v>Mid-West National Life Insurance Company of Tennessee</v>
      </c>
      <c r="C8" s="288"/>
    </row>
    <row r="9" spans="2:3" ht="15.75" customHeight="1" x14ac:dyDescent="0.3">
      <c r="B9" s="32" t="s">
        <v>90</v>
      </c>
      <c r="C9" s="288"/>
    </row>
    <row r="10" spans="2:3" ht="15.75" customHeight="1" x14ac:dyDescent="0.3">
      <c r="B10" s="243" t="str">
        <f>'Cover Page'!C9</f>
        <v>N/A</v>
      </c>
      <c r="C10" s="288"/>
    </row>
    <row r="11" spans="2:3" ht="15.6" x14ac:dyDescent="0.3">
      <c r="B11" s="32" t="s">
        <v>85</v>
      </c>
    </row>
    <row r="12" spans="2:3" x14ac:dyDescent="0.25">
      <c r="B12" s="152" t="str">
        <f>'Cover Page'!C6</f>
        <v>2023</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t="s">
        <v>189</v>
      </c>
    </row>
    <row r="20" spans="2:3" s="11" customFormat="1" x14ac:dyDescent="0.25">
      <c r="B20" s="308" t="s">
        <v>97</v>
      </c>
      <c r="C20" s="337" t="s">
        <v>189</v>
      </c>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t="s">
        <v>189</v>
      </c>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t="str">
        <f>'Cover Page'!C7</f>
        <v/>
      </c>
    </row>
    <row r="7" spans="2:4" ht="15.75" customHeight="1" x14ac:dyDescent="0.3">
      <c r="B7" s="25" t="s">
        <v>88</v>
      </c>
      <c r="D7" s="342"/>
    </row>
    <row r="8" spans="2:4" ht="15.75" customHeight="1" x14ac:dyDescent="0.3">
      <c r="B8" s="243" t="str">
        <f>'Cover Page'!C8</f>
        <v>Mid-West National Life Insurance Company of Tennessee</v>
      </c>
    </row>
    <row r="9" spans="2:4" ht="15.75" customHeight="1" x14ac:dyDescent="0.3">
      <c r="B9" s="32" t="s">
        <v>90</v>
      </c>
    </row>
    <row r="10" spans="2:4" ht="15.75" customHeight="1" x14ac:dyDescent="0.3">
      <c r="B10" s="243" t="str">
        <f>'Cover Page'!C9</f>
        <v>N/A</v>
      </c>
    </row>
    <row r="11" spans="2:4" ht="15.6" x14ac:dyDescent="0.3">
      <c r="B11" s="32" t="s">
        <v>85</v>
      </c>
    </row>
    <row r="12" spans="2:4" x14ac:dyDescent="0.25">
      <c r="B12" s="152" t="str">
        <f>'Cover Page'!C6</f>
        <v>2023</v>
      </c>
    </row>
    <row r="13" spans="2:4" ht="15.6" x14ac:dyDescent="0.3">
      <c r="B13" s="245"/>
    </row>
    <row r="17" spans="2:2" s="12" customFormat="1" ht="16.2" thickBot="1" x14ac:dyDescent="0.35">
      <c r="B17" s="246" t="s">
        <v>92</v>
      </c>
    </row>
    <row r="18" spans="2:2" s="12" customFormat="1" ht="135.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row r="26" spans="2:2" s="12" customFormat="1" x14ac:dyDescent="0.25"/>
    <row r="27" spans="2:2" s="12" customFormat="1" x14ac:dyDescent="0.2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2024-07-31T18:12:01Z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44787D4-0540-4523-9961-78E4036D8C6D}">
    <vt:lpwstr>{CBCA9956-5D0C-4ED8-81B8-54C6332EE967}</vt:lpwstr>
  </property>
</Properties>
</file>