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codeName="ThisWorkbook" defaultThemeVersion="124226"/>
  <xr:revisionPtr revIDLastSave="0" documentId="13_ncr:1_{EFC2BFD0-038A-400B-84EC-32B48858C260}" xr6:coauthVersionLast="36" xr6:coauthVersionMax="47" xr10:uidLastSave="{00000000-0000-0000-0000-000000000000}"/>
  <bookViews>
    <workbookView xWindow="0" yWindow="0" windowWidth="20490" windowHeight="7545" tabRatio="913"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<sst xmlns="http://schemas.openxmlformats.org/spreadsheetml/2006/main" count="309" uniqueCount="170">
  <si>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</si>
  <si>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</si>
  <si>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</si>
  <si>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</si>
  <si>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</si>
  <si>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</si>
  <si>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</si>
  <si>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</si>
  <si>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</si>
  <si>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</si>
  <si>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</si>
  <si>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</si>
  <si>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</si>
  <si>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</si>
  <si>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</si>
  <si>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</si>
  <si>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</si>
  <si>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</si>
  <si>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</si>
  <si>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</si>
  <si>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</si>
  <si>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</si>
  <si>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</si>
  <si>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</si>
  <si>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</si>
  <si>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</si>
  <si>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</si>
  <si>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</si>
  <si>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</si>
  <si>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</si>
  <si>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</si>
  <si>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</si>
  <si>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</si>
  <si>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</si>
  <si>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</si>
  <si>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</si>
  <si>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</si>
  <si>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</si>
  <si>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</si>
  <si>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</si>
  <si>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</si>
  <si>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</si>
  <si>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</si>
  <si>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</si>
  <si>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</si>
  <si>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</si>
  <si>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</si>
  <si>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</si>
  <si>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</si>
  <si>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</si>
  <si>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</si>
  <si>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</si>
  <si>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</si>
  <si>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</si>
  <si>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</si>
  <si>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</si>
  <si>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</si>
  <si>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</si>
  <si>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</si>
  <si>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</si>
  <si>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</si>
  <si>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</si>
  <si>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</si>
  <si>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</si>
  <si>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</si>
  <si>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</si>
  <si>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</si>
  <si>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</si>
  <si>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</si>
  <si>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</si>
  <si>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</si>
  <si>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</si>
  <si>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</si>
  <si>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</si>
  <si>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</si>
  <si>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</si>
  <si>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</si>
  <si>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</si>
  <si>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</si>
  <si>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</si>
  <si>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</si>
  <si>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</si>
  <si>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</si>
  <si>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</si>
  <si>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</si>
  <si>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</si>
  <si>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</si>
  <si>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</si>
  <si>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</si>
  <si>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</si>
  <si>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</si>
  <si>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</si>
  <si>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</si>
  <si>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</si>
  <si>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</si>
  <si>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</si>
  <si>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</si>
  <si>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</si>
  <si>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</si>
  <si>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</si>
  <si>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</si>
  <si>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</si>
  <si>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</si>
  <si>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</si>
  <si>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</si>
  <si>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</si>
  <si>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</si>
  <si>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</si>
  <si>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</si>
  <si>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</si>
  <si>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</si>
  <si>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</si>
  <si>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</si>
  <si>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</si>
  <si>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</si>
  <si>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</si>
  <si>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</si>
  <si>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</si>
  <si>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</si>
  <si>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</si>
  <si>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</si>
  <si>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</si>
  <si>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</si>
  <si>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</si>
  <si>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</si>
  <si>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</si>
  <si>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</si>
  <si>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</si>
  <si>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</si>
  <si>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</si>
  <si>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</si>
  <si>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</si>
  <si>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</si>
  <si>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</si>
  <si>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</si>
  <si>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</si>
  <si>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</si>
  <si>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</si>
  <si>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</si>
  <si>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</si>
  <si>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</si>
  <si>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</si>
  <si>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</si>
  <si>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</si>
  <si>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</si>
  <si>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</si>
  <si>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</si>
  <si>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</si>
  <si>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</si>
  <si>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</si>
  <si>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</si>
  <si>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</si>
  <si>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</si>
  <si>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</si>
  <si>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</si>
  <si>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</si>
  <si>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</si>
  <si>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</si>
  <si>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</si>
  <si>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</si>
  <si>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</si>
  <si>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Claims are specifically identified by member and each is member associated with a respective group in our systems.  Groups are assigned benefit type codes.  Benefit type codes are cross-referenced to product codes which determine market segment.</t>
  </si>
  <si>
    <t>Income taxes are calculated based on the enacted 21% rate of underwriting gain or loss.  The combined company method takes the position that each line of business shares in the total company tax proportionately.  If a line of business is operating at a loss, a tax benefit (negative tax) is allocated to the line of business.</t>
  </si>
  <si>
    <t xml:space="preserve">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t>
  </si>
  <si>
    <t>None</t>
  </si>
  <si>
    <t>Regulatory authority licenses and fees are allocated based on membership.</t>
  </si>
  <si>
    <t>Expenses are allocated from department cost centers to products which are assigned product codes.  Each cost center is assigned a single allocation driver (e.g., membership, claims, headcount, etc.) based on the activities performed by the cost center.  Each cost center allocates to an agreed upon list of products that drives the cost center's activities and costs.  On a monthly basis, if the activities or functions of a cost center change, the finance team reviews and approves allocation logic changes.  The approved logic changes are implemented in the allocation system monthly.  Cost centers are categorized to the expense category (e.g., cost containment expenses not included in quality improvement expenses, quality improvement expenses, etc.) where the majority of the activity is focused.</t>
  </si>
  <si>
    <t>Blue Shield of California Life &amp; Health Insurance Co.</t>
  </si>
  <si>
    <t>No</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</si>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</sst>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2">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6</xdr:col>
      <xdr:colOff>252004</xdr:colOff>
      <xdr:row>27</xdr:row>
      <xdr:rowOff>114300</xdr:rowOff>
    </xdr:to>
    <xdr:pic>
      <xdr:nvPicPr>
        <xdr:cNvPr id="2" name="Picture 1">
          <a:extLst>
            <a:ext uri="{FF2B5EF4-FFF2-40B4-BE49-F238E27FC236}">
              <a16:creationId xmlns:a16="http://schemas.microsoft.com/office/drawing/2014/main" id="{C8C87090-2893-7A75-EF74-27788DD9DDE6}"/>
            </a:ext>
          </a:extLst>
        </xdr:cNvPr>
        <xdr:cNvPicPr>
          <a:picLocks noChangeAspect="1"/>
        </xdr:cNvPicPr>
      </xdr:nvPicPr>
      <xdr:blipFill>
        <a:blip xmlns:r="http://schemas.openxmlformats.org/officeDocument/2006/relationships" r:embed="rId1"/>
        <a:stretch>
          <a:fillRect/>
        </a:stretch>
      </xdr:blipFill>
      <xdr:spPr>
        <a:xfrm>
          <a:off x="0" y="9525"/>
          <a:ext cx="9224554" cy="7239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B3" sqref="B3"/>
    </sheetView>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160</v>
      </c>
    </row>
    <row r="7" spans="1:3" ht="15.75" x14ac:dyDescent="0.2">
      <c r="A7" s="17" t="s">
        <v>1</v>
      </c>
      <c r="B7" s="18" t="s">
        <v>153</v>
      </c>
      <c r="C7" s="20">
        <v>61557</v>
      </c>
    </row>
    <row r="8" spans="1:3" ht="15.75" x14ac:dyDescent="0.2">
      <c r="A8" s="17" t="s">
        <v>2</v>
      </c>
      <c r="B8" s="18" t="s">
        <v>88</v>
      </c>
      <c r="C8" s="19" t="s">
        <v>167</v>
      </c>
    </row>
    <row r="9" spans="1:3" ht="15.75" x14ac:dyDescent="0.2">
      <c r="A9" s="17" t="s">
        <v>3</v>
      </c>
      <c r="B9" s="18" t="s">
        <v>89</v>
      </c>
      <c r="C9" s="19" t="s">
        <v>169</v>
      </c>
    </row>
    <row r="10" spans="1:3" ht="16.5" thickBot="1" x14ac:dyDescent="0.3">
      <c r="A10" s="21" t="s">
        <v>4</v>
      </c>
      <c r="B10" s="22" t="s">
        <v>86</v>
      </c>
      <c r="C10" s="359" t="s">
        <v>168</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topLeftCell="F12" zoomScale="80" zoomScaleNormal="80" workbookViewId="0">
      <selection activeCell="C3" sqref="C3"/>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f>'Cover Page'!C7</f>
        <v>61557</v>
      </c>
      <c r="E6" s="274"/>
      <c r="F6" s="274"/>
      <c r="G6" s="12"/>
      <c r="H6" s="30" t="str">
        <f>'Cover Page'!C10</f>
        <v>No</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Blue Shield of California Life &amp; Health Insurance Co.</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t="str">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2023</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18450507.57</v>
      </c>
      <c r="L21" s="56">
        <f>'Pt 2 Premium and Claims'!L22+'Pt 2 Premium and Claims'!L23-'Pt 2 Premium and Claims'!L24-'Pt 2 Premium and Claims'!L25</f>
        <v>18450507.57</v>
      </c>
      <c r="M21" s="55">
        <f>'Pt 2 Premium and Claims'!M22+'Pt 2 Premium and Claims'!M23-'Pt 2 Premium and Claims'!M24-'Pt 2 Premium and Claims'!M25</f>
        <v>1072550.2600000002</v>
      </c>
      <c r="N21" s="56">
        <f>'Pt 2 Premium and Claims'!N22+'Pt 2 Premium and Claims'!N23-'Pt 2 Premium and Claims'!N24-'Pt 2 Premium and Claims'!N25</f>
        <v>1072550.2600000002</v>
      </c>
      <c r="O21" s="55">
        <f>'Pt 2 Premium and Claims'!O22+'Pt 2 Premium and Claims'!O23-'Pt 2 Premium and Claims'!O24-'Pt 2 Premium and Claims'!O25</f>
        <v>0</v>
      </c>
      <c r="P21" s="56">
        <f>'Pt 2 Premium and Claims'!P22+'Pt 2 Premium and Claims'!P23-'Pt 2 Premium and Claims'!P24-'Pt 2 Premium and Claims'!P25</f>
        <v>0</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8910631.8399999868</v>
      </c>
      <c r="L24" s="56">
        <f>'Pt 2 Premium and Claims'!L51</f>
        <v>8822348.9199999999</v>
      </c>
      <c r="M24" s="55">
        <f>'Pt 2 Premium and Claims'!M51</f>
        <v>624973</v>
      </c>
      <c r="N24" s="56">
        <f>'Pt 2 Premium and Claims'!N51</f>
        <v>624573</v>
      </c>
      <c r="O24" s="55">
        <f>'Pt 2 Premium and Claims'!O51</f>
        <v>0</v>
      </c>
      <c r="P24" s="56">
        <f>'Pt 2 Premium and Claims'!P51</f>
        <v>0</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v>561593.68928227876</v>
      </c>
      <c r="L28" s="76">
        <v>561593.68928227876</v>
      </c>
      <c r="M28" s="74">
        <v>12224.552547576928</v>
      </c>
      <c r="N28" s="73">
        <v>12224.552547576928</v>
      </c>
      <c r="O28" s="74"/>
      <c r="P28" s="76"/>
    </row>
    <row r="29" spans="2:16" ht="30" x14ac:dyDescent="0.2">
      <c r="B29" s="53"/>
      <c r="C29" s="54"/>
      <c r="D29" s="345" t="s">
        <v>67</v>
      </c>
      <c r="E29" s="74"/>
      <c r="F29" s="76"/>
      <c r="G29" s="72"/>
      <c r="H29" s="73"/>
      <c r="I29" s="74"/>
      <c r="J29" s="75"/>
      <c r="K29" s="74"/>
      <c r="L29" s="76"/>
      <c r="M29" s="74"/>
      <c r="N29" s="73"/>
      <c r="O29" s="74"/>
      <c r="P29" s="76"/>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v>960.83290440605651</v>
      </c>
      <c r="L31" s="76">
        <v>960.83290440605651</v>
      </c>
      <c r="M31" s="74">
        <v>51.800208876761893</v>
      </c>
      <c r="N31" s="73">
        <v>51.800208876761893</v>
      </c>
      <c r="O31" s="74"/>
      <c r="P31" s="76"/>
    </row>
    <row r="32" spans="2:16" x14ac:dyDescent="0.2">
      <c r="B32" s="53"/>
      <c r="C32" s="54"/>
      <c r="D32" s="344" t="s">
        <v>104</v>
      </c>
      <c r="E32" s="74"/>
      <c r="F32" s="76"/>
      <c r="G32" s="72"/>
      <c r="H32" s="73"/>
      <c r="I32" s="74"/>
      <c r="J32" s="75"/>
      <c r="K32" s="74">
        <v>409608</v>
      </c>
      <c r="L32" s="76">
        <v>409608</v>
      </c>
      <c r="M32" s="74">
        <v>34999</v>
      </c>
      <c r="N32" s="73">
        <v>34999</v>
      </c>
      <c r="O32" s="74"/>
      <c r="P32" s="76"/>
    </row>
    <row r="33" spans="2:16" x14ac:dyDescent="0.2">
      <c r="B33" s="53"/>
      <c r="C33" s="54"/>
      <c r="D33" s="344" t="s">
        <v>103</v>
      </c>
      <c r="E33" s="74"/>
      <c r="F33" s="76"/>
      <c r="G33" s="72"/>
      <c r="H33" s="73"/>
      <c r="I33" s="74"/>
      <c r="J33" s="75"/>
      <c r="K33" s="74">
        <v>0</v>
      </c>
      <c r="L33" s="76">
        <v>0</v>
      </c>
      <c r="M33" s="74">
        <v>0</v>
      </c>
      <c r="N33" s="73">
        <v>0</v>
      </c>
      <c r="O33" s="74"/>
      <c r="P33" s="76"/>
    </row>
    <row r="34" spans="2:16" x14ac:dyDescent="0.2">
      <c r="B34" s="53"/>
      <c r="C34" s="54">
        <v>3.3</v>
      </c>
      <c r="D34" s="344" t="s">
        <v>21</v>
      </c>
      <c r="E34" s="77"/>
      <c r="F34" s="76"/>
      <c r="G34" s="72"/>
      <c r="H34" s="73"/>
      <c r="I34" s="74"/>
      <c r="J34" s="75"/>
      <c r="K34" s="77">
        <v>9074.8404906637461</v>
      </c>
      <c r="L34" s="76">
        <v>9074.8404906637461</v>
      </c>
      <c r="M34" s="74">
        <v>575.08135228919969</v>
      </c>
      <c r="N34" s="73">
        <v>575.08135228919969</v>
      </c>
      <c r="O34" s="74"/>
      <c r="P34" s="76"/>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981237.36267734854</v>
      </c>
      <c r="L35" s="79">
        <f t="shared" si="0"/>
        <v>981237.36267734854</v>
      </c>
      <c r="M35" s="78">
        <f t="shared" si="0"/>
        <v>47850.434108742891</v>
      </c>
      <c r="N35" s="79">
        <f t="shared" si="0"/>
        <v>47850.434108742891</v>
      </c>
      <c r="O35" s="78">
        <f t="shared" si="0"/>
        <v>0</v>
      </c>
      <c r="P35" s="79">
        <f t="shared" si="0"/>
        <v>0</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v>492237.42507334158</v>
      </c>
      <c r="L38" s="76">
        <v>492237.42507334158</v>
      </c>
      <c r="M38" s="74">
        <v>35187.596315638744</v>
      </c>
      <c r="N38" s="76">
        <v>35187.596315638744</v>
      </c>
      <c r="O38" s="74"/>
      <c r="P38" s="76"/>
    </row>
    <row r="39" spans="2:16" x14ac:dyDescent="0.2">
      <c r="B39" s="54"/>
      <c r="C39" s="54">
        <v>4.2</v>
      </c>
      <c r="D39" s="344" t="s">
        <v>19</v>
      </c>
      <c r="E39" s="74"/>
      <c r="F39" s="76"/>
      <c r="G39" s="72"/>
      <c r="H39" s="76"/>
      <c r="I39" s="74"/>
      <c r="J39" s="76"/>
      <c r="K39" s="74">
        <v>853856.26</v>
      </c>
      <c r="L39" s="76">
        <v>853856.26</v>
      </c>
      <c r="M39" s="74">
        <v>113308.16</v>
      </c>
      <c r="N39" s="76">
        <v>113308.16</v>
      </c>
      <c r="O39" s="74"/>
      <c r="P39" s="76"/>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c r="L41" s="76"/>
      <c r="M41" s="77"/>
      <c r="N41" s="76"/>
      <c r="O41" s="77"/>
      <c r="P41" s="76"/>
    </row>
    <row r="42" spans="2:16" ht="30" x14ac:dyDescent="0.2">
      <c r="B42" s="54"/>
      <c r="C42" s="80"/>
      <c r="D42" s="345" t="s">
        <v>123</v>
      </c>
      <c r="E42" s="77"/>
      <c r="F42" s="76"/>
      <c r="G42" s="348"/>
      <c r="H42" s="76"/>
      <c r="I42" s="77"/>
      <c r="J42" s="76"/>
      <c r="K42" s="77"/>
      <c r="L42" s="76"/>
      <c r="M42" s="77"/>
      <c r="N42" s="76"/>
      <c r="O42" s="77"/>
      <c r="P42" s="76"/>
    </row>
    <row r="43" spans="2:16" x14ac:dyDescent="0.2">
      <c r="B43" s="54"/>
      <c r="C43" s="54">
        <v>4.4000000000000004</v>
      </c>
      <c r="D43" s="344" t="s">
        <v>20</v>
      </c>
      <c r="E43" s="77"/>
      <c r="F43" s="350"/>
      <c r="G43" s="348"/>
      <c r="H43" s="72"/>
      <c r="I43" s="77"/>
      <c r="J43" s="72"/>
      <c r="K43" s="77">
        <v>2413737.5454942179</v>
      </c>
      <c r="L43" s="72">
        <v>2413737.5454942179</v>
      </c>
      <c r="M43" s="77">
        <v>139255.73335267484</v>
      </c>
      <c r="N43" s="72">
        <v>139255.73335267484</v>
      </c>
      <c r="O43" s="77"/>
      <c r="P43" s="350"/>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3759831.2305675596</v>
      </c>
      <c r="L44" s="79">
        <f t="shared" si="1"/>
        <v>3759831.2305675596</v>
      </c>
      <c r="M44" s="78">
        <f t="shared" si="1"/>
        <v>287751.48966831359</v>
      </c>
      <c r="N44" s="79">
        <f t="shared" si="1"/>
        <v>287751.48966831359</v>
      </c>
      <c r="O44" s="78">
        <f t="shared" si="1"/>
        <v>0</v>
      </c>
      <c r="P44" s="79">
        <f t="shared" si="1"/>
        <v>0</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v>34973</v>
      </c>
      <c r="L47" s="84">
        <v>34973</v>
      </c>
      <c r="M47" s="83">
        <v>1383</v>
      </c>
      <c r="N47" s="84">
        <v>1383</v>
      </c>
      <c r="O47" s="83"/>
      <c r="P47" s="340"/>
    </row>
    <row r="48" spans="2:16" x14ac:dyDescent="0.2">
      <c r="B48" s="53"/>
      <c r="C48" s="54">
        <v>5.2</v>
      </c>
      <c r="D48" s="344" t="s">
        <v>27</v>
      </c>
      <c r="E48" s="83"/>
      <c r="F48" s="351"/>
      <c r="G48" s="84"/>
      <c r="H48" s="84"/>
      <c r="I48" s="83"/>
      <c r="J48" s="84"/>
      <c r="K48" s="83">
        <v>432124</v>
      </c>
      <c r="L48" s="84">
        <v>432124</v>
      </c>
      <c r="M48" s="83">
        <v>26026</v>
      </c>
      <c r="N48" s="84">
        <v>26026</v>
      </c>
      <c r="O48" s="83"/>
      <c r="P48" s="85"/>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36010.333333333336</v>
      </c>
      <c r="L49" s="87">
        <f t="shared" si="2"/>
        <v>36010.333333333336</v>
      </c>
      <c r="M49" s="86">
        <f>M48/12</f>
        <v>2168.8333333333335</v>
      </c>
      <c r="N49" s="87">
        <f>N48/12</f>
        <v>2168.8333333333335</v>
      </c>
      <c r="O49" s="86">
        <f t="shared" si="2"/>
        <v>0</v>
      </c>
      <c r="P49" s="87">
        <f t="shared" si="2"/>
        <v>0</v>
      </c>
    </row>
    <row r="50" spans="2:16" ht="45" customHeight="1" x14ac:dyDescent="0.2">
      <c r="B50" s="88"/>
      <c r="C50" s="89"/>
      <c r="D50" s="90"/>
      <c r="E50" s="273" t="str">
        <f>"Grand Total as of "&amp;""&amp;TEXT(E$18,"MM/DD/YYYY")&amp;" for ALL markets in col. 1-12."</f>
        <v>Grand Total as of 12/31/2023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c r="F52" s="104"/>
      <c r="G52" s="104"/>
      <c r="H52" s="104"/>
      <c r="I52" s="104"/>
      <c r="J52" s="104"/>
      <c r="K52" s="98"/>
      <c r="L52" s="104"/>
      <c r="M52" s="104"/>
      <c r="N52" s="104"/>
      <c r="O52" s="104"/>
      <c r="P52" s="105"/>
    </row>
    <row r="53" spans="2:16" ht="15.75" thickBot="1" x14ac:dyDescent="0.25">
      <c r="B53" s="106" t="s">
        <v>57</v>
      </c>
      <c r="C53" s="107" t="s">
        <v>129</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2" zoomScale="80" zoomScaleNormal="80" workbookViewId="0">
      <selection activeCell="C3" sqref="C3"/>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f>'Cover Page'!C7</f>
        <v>61557</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Blue Shield of California Life &amp; Health Insurance Co.</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t="str">
        <f>'Cover Page'!C9</f>
        <v>0</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2023</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v>18583296.16</v>
      </c>
      <c r="L22" s="124">
        <v>18583296.16</v>
      </c>
      <c r="M22" s="123">
        <v>1072084.6400000001</v>
      </c>
      <c r="N22" s="124">
        <v>1072084.6400000001</v>
      </c>
      <c r="O22" s="123"/>
      <c r="P22" s="124"/>
    </row>
    <row r="23" spans="2:16" s="12" customFormat="1" x14ac:dyDescent="0.2">
      <c r="B23" s="53"/>
      <c r="C23" s="54">
        <v>1.2</v>
      </c>
      <c r="D23" s="344" t="s">
        <v>16</v>
      </c>
      <c r="E23" s="123"/>
      <c r="F23" s="124"/>
      <c r="G23" s="123"/>
      <c r="H23" s="124"/>
      <c r="I23" s="123"/>
      <c r="J23" s="124"/>
      <c r="K23" s="123">
        <v>0</v>
      </c>
      <c r="L23" s="124">
        <v>0</v>
      </c>
      <c r="M23" s="123">
        <v>0</v>
      </c>
      <c r="N23" s="124">
        <v>0</v>
      </c>
      <c r="O23" s="123"/>
      <c r="P23" s="124"/>
    </row>
    <row r="24" spans="2:16" s="12" customFormat="1" x14ac:dyDescent="0.2">
      <c r="B24" s="53"/>
      <c r="C24" s="54">
        <v>1.3</v>
      </c>
      <c r="D24" s="344" t="s">
        <v>34</v>
      </c>
      <c r="E24" s="123"/>
      <c r="F24" s="124"/>
      <c r="G24" s="123"/>
      <c r="H24" s="124"/>
      <c r="I24" s="123"/>
      <c r="J24" s="124"/>
      <c r="K24" s="123">
        <v>0</v>
      </c>
      <c r="L24" s="124">
        <v>0</v>
      </c>
      <c r="M24" s="123">
        <v>0</v>
      </c>
      <c r="N24" s="124">
        <v>0</v>
      </c>
      <c r="O24" s="123"/>
      <c r="P24" s="124"/>
    </row>
    <row r="25" spans="2:16" s="12" customFormat="1" x14ac:dyDescent="0.2">
      <c r="B25" s="53"/>
      <c r="C25" s="54">
        <v>1.4</v>
      </c>
      <c r="D25" s="344" t="s">
        <v>17</v>
      </c>
      <c r="E25" s="123"/>
      <c r="F25" s="124"/>
      <c r="G25" s="123"/>
      <c r="H25" s="124"/>
      <c r="I25" s="123"/>
      <c r="J25" s="124"/>
      <c r="K25" s="123">
        <v>132788.59</v>
      </c>
      <c r="L25" s="124">
        <v>132788.59</v>
      </c>
      <c r="M25" s="123">
        <v>-465.62</v>
      </c>
      <c r="N25" s="124">
        <v>-465.62</v>
      </c>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v>8863255.8399999868</v>
      </c>
      <c r="L29" s="133"/>
      <c r="M29" s="123">
        <v>655991</v>
      </c>
      <c r="N29" s="133"/>
      <c r="O29" s="123"/>
      <c r="P29" s="133"/>
    </row>
    <row r="30" spans="2:16" s="12" customFormat="1" ht="28.5" customHeight="1" x14ac:dyDescent="0.2">
      <c r="B30" s="53"/>
      <c r="C30" s="54"/>
      <c r="D30" s="345" t="s">
        <v>54</v>
      </c>
      <c r="E30" s="134"/>
      <c r="F30" s="124"/>
      <c r="G30" s="134"/>
      <c r="H30" s="124"/>
      <c r="I30" s="134"/>
      <c r="J30" s="124"/>
      <c r="K30" s="134"/>
      <c r="L30" s="124">
        <v>8822348.9199999999</v>
      </c>
      <c r="M30" s="134"/>
      <c r="N30" s="124">
        <v>624573</v>
      </c>
      <c r="O30" s="134"/>
      <c r="P30" s="124"/>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v>1301940</v>
      </c>
      <c r="L32" s="133"/>
      <c r="M32" s="123">
        <v>53110</v>
      </c>
      <c r="N32" s="135"/>
      <c r="O32" s="123"/>
      <c r="P32" s="133"/>
    </row>
    <row r="33" spans="2:16" s="12" customFormat="1" ht="30" x14ac:dyDescent="0.2">
      <c r="B33" s="53"/>
      <c r="C33" s="54"/>
      <c r="D33" s="345" t="s">
        <v>44</v>
      </c>
      <c r="E33" s="134"/>
      <c r="F33" s="124"/>
      <c r="G33" s="134"/>
      <c r="H33" s="136"/>
      <c r="I33" s="134"/>
      <c r="J33" s="124"/>
      <c r="K33" s="134"/>
      <c r="L33" s="124"/>
      <c r="M33" s="134"/>
      <c r="N33" s="136"/>
      <c r="O33" s="134"/>
      <c r="P33" s="124"/>
    </row>
    <row r="34" spans="2:16" s="12" customFormat="1" x14ac:dyDescent="0.2">
      <c r="B34" s="53"/>
      <c r="C34" s="54">
        <v>2.2999999999999998</v>
      </c>
      <c r="D34" s="344" t="s">
        <v>28</v>
      </c>
      <c r="E34" s="123"/>
      <c r="F34" s="133"/>
      <c r="G34" s="123"/>
      <c r="H34" s="135"/>
      <c r="I34" s="123"/>
      <c r="J34" s="133"/>
      <c r="K34" s="123">
        <v>1254564</v>
      </c>
      <c r="L34" s="133"/>
      <c r="M34" s="123">
        <v>84128</v>
      </c>
      <c r="N34" s="135"/>
      <c r="O34" s="123"/>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c r="L36" s="133"/>
      <c r="M36" s="123"/>
      <c r="N36" s="135"/>
      <c r="O36" s="123"/>
      <c r="P36" s="133"/>
    </row>
    <row r="37" spans="2:16" s="12" customFormat="1" ht="30" x14ac:dyDescent="0.2">
      <c r="B37" s="53"/>
      <c r="C37" s="54"/>
      <c r="D37" s="345" t="s">
        <v>43</v>
      </c>
      <c r="E37" s="134"/>
      <c r="F37" s="124"/>
      <c r="G37" s="134"/>
      <c r="H37" s="136"/>
      <c r="I37" s="134"/>
      <c r="J37" s="124"/>
      <c r="K37" s="134"/>
      <c r="L37" s="124"/>
      <c r="M37" s="134"/>
      <c r="N37" s="136"/>
      <c r="O37" s="134"/>
      <c r="P37" s="124"/>
    </row>
    <row r="38" spans="2:16" s="12" customFormat="1" x14ac:dyDescent="0.2">
      <c r="B38" s="53"/>
      <c r="C38" s="54">
        <v>2.5</v>
      </c>
      <c r="D38" s="344" t="s">
        <v>29</v>
      </c>
      <c r="E38" s="123"/>
      <c r="F38" s="133"/>
      <c r="G38" s="123"/>
      <c r="H38" s="135"/>
      <c r="I38" s="123"/>
      <c r="J38" s="133"/>
      <c r="K38" s="123"/>
      <c r="L38" s="133"/>
      <c r="M38" s="123"/>
      <c r="N38" s="135"/>
      <c r="O38" s="123"/>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c r="N40" s="135"/>
      <c r="O40" s="123"/>
      <c r="P40" s="133"/>
    </row>
    <row r="41" spans="2:16" s="12" customFormat="1" ht="27.95" customHeight="1" x14ac:dyDescent="0.2">
      <c r="B41" s="53"/>
      <c r="C41" s="54"/>
      <c r="D41" s="345" t="s">
        <v>113</v>
      </c>
      <c r="E41" s="134"/>
      <c r="F41" s="124"/>
      <c r="G41" s="134"/>
      <c r="H41" s="136"/>
      <c r="I41" s="134"/>
      <c r="J41" s="124"/>
      <c r="K41" s="134"/>
      <c r="L41" s="124"/>
      <c r="M41" s="134"/>
      <c r="N41" s="136"/>
      <c r="O41" s="134"/>
      <c r="P41" s="124"/>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c r="N43" s="135"/>
      <c r="O43" s="123"/>
      <c r="P43" s="133"/>
    </row>
    <row r="44" spans="2:16" s="12" customFormat="1" ht="30" x14ac:dyDescent="0.2">
      <c r="B44" s="53"/>
      <c r="C44" s="54"/>
      <c r="D44" s="345" t="s">
        <v>115</v>
      </c>
      <c r="E44" s="134"/>
      <c r="F44" s="124"/>
      <c r="G44" s="134"/>
      <c r="H44" s="136"/>
      <c r="I44" s="134"/>
      <c r="J44" s="124"/>
      <c r="K44" s="134"/>
      <c r="L44" s="124"/>
      <c r="M44" s="134"/>
      <c r="N44" s="136"/>
      <c r="O44" s="134"/>
      <c r="P44" s="124"/>
    </row>
    <row r="45" spans="2:16" s="12" customFormat="1" x14ac:dyDescent="0.2">
      <c r="B45" s="53"/>
      <c r="C45" s="137" t="s">
        <v>116</v>
      </c>
      <c r="D45" s="344" t="s">
        <v>30</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c r="J49" s="138"/>
      <c r="K49" s="123"/>
      <c r="L49" s="138"/>
      <c r="M49" s="123"/>
      <c r="N49" s="139"/>
      <c r="O49" s="123"/>
      <c r="P49" s="138"/>
    </row>
    <row r="50" spans="1:16" s="12" customFormat="1" x14ac:dyDescent="0.2">
      <c r="B50" s="53"/>
      <c r="C50" s="144" t="s">
        <v>14</v>
      </c>
      <c r="D50" s="344" t="s">
        <v>26</v>
      </c>
      <c r="E50" s="123"/>
      <c r="F50" s="124"/>
      <c r="G50" s="123"/>
      <c r="H50" s="136"/>
      <c r="I50" s="123"/>
      <c r="J50" s="124"/>
      <c r="K50" s="123"/>
      <c r="L50" s="124"/>
      <c r="M50" s="123"/>
      <c r="N50" s="136"/>
      <c r="O50" s="123"/>
      <c r="P50" s="124"/>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8910631.8399999868</v>
      </c>
      <c r="L51" s="79">
        <f>L30+L33+L37+L41+L44+L47+L48+L50</f>
        <v>8822348.9199999999</v>
      </c>
      <c r="M51" s="78">
        <f>M29+M32-M34+M36-M38+M40+M43-M45+M47+M48-M49+M50</f>
        <v>624973</v>
      </c>
      <c r="N51" s="79">
        <f>N30+N33+N37+N41+N44+N47+N48+N50</f>
        <v>624573</v>
      </c>
      <c r="O51" s="78">
        <f>O29+O32-O34+O36-O38+O40+O43-O45+O47+O48-O49+O50</f>
        <v>0</v>
      </c>
      <c r="P51" s="79">
        <f>P30+P33+P37+P41+P44+P47+P48+P50</f>
        <v>0</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Normal="100" workbookViewId="0">
      <selection activeCell="B3" sqref="B3"/>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61557</v>
      </c>
      <c r="D6" s="288" t="s">
        <v>125</v>
      </c>
    </row>
    <row r="7" spans="2:4" ht="15.75" customHeight="1" x14ac:dyDescent="0.25">
      <c r="B7" s="25" t="s">
        <v>88</v>
      </c>
    </row>
    <row r="8" spans="2:4" ht="15" customHeight="1" x14ac:dyDescent="0.2">
      <c r="B8" s="152" t="str">
        <f>'Cover Page'!C8</f>
        <v>Blue Shield of California Life &amp; Health Insurance Co.</v>
      </c>
    </row>
    <row r="9" spans="2:4" ht="15.75" customHeight="1" x14ac:dyDescent="0.25">
      <c r="B9" s="32" t="s">
        <v>90</v>
      </c>
    </row>
    <row r="10" spans="2:4" ht="15" customHeight="1" x14ac:dyDescent="0.2">
      <c r="B10" s="152" t="str">
        <f>'Cover Page'!C9</f>
        <v>0</v>
      </c>
    </row>
    <row r="11" spans="2:4" ht="15.75" x14ac:dyDescent="0.25">
      <c r="B11" s="32" t="s">
        <v>85</v>
      </c>
    </row>
    <row r="12" spans="2:4" x14ac:dyDescent="0.2">
      <c r="B12" s="152" t="str">
        <f>'Cover Page'!C6</f>
        <v>2023</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81" customHeight="1" x14ac:dyDescent="0.2">
      <c r="B18" s="156"/>
      <c r="C18" s="164"/>
      <c r="D18" s="287" t="s">
        <v>161</v>
      </c>
    </row>
    <row r="19" spans="2:4" s="11" customFormat="1" ht="35.25" customHeight="1" x14ac:dyDescent="0.2">
      <c r="B19" s="156"/>
      <c r="C19" s="164"/>
      <c r="D19" s="287"/>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102" customHeight="1" x14ac:dyDescent="0.2">
      <c r="B26" s="156"/>
      <c r="C26" s="164"/>
      <c r="D26" s="287" t="s">
        <v>162</v>
      </c>
    </row>
    <row r="27" spans="2:4" s="11" customFormat="1" ht="35.25" customHeight="1" x14ac:dyDescent="0.2">
      <c r="B27" s="156"/>
      <c r="C27" s="164"/>
      <c r="D27" s="287"/>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111.95" customHeight="1" x14ac:dyDescent="0.2">
      <c r="B33" s="156"/>
      <c r="C33" s="164"/>
      <c r="D33" s="287" t="s">
        <v>163</v>
      </c>
    </row>
    <row r="34" spans="2:4" s="11" customFormat="1" ht="35.25" customHeight="1" x14ac:dyDescent="0.2">
      <c r="B34" s="156"/>
      <c r="C34" s="164"/>
      <c r="D34" s="287"/>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c r="C40" s="164"/>
      <c r="D40" s="287" t="s">
        <v>164</v>
      </c>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35.25" customHeight="1" x14ac:dyDescent="0.2">
      <c r="B47" s="156"/>
      <c r="C47" s="164"/>
      <c r="D47" s="287" t="s">
        <v>165</v>
      </c>
    </row>
    <row r="48" spans="2:4" s="11" customFormat="1" ht="35.25" customHeight="1" x14ac:dyDescent="0.2">
      <c r="B48" s="156"/>
      <c r="C48" s="164"/>
      <c r="D48" s="287"/>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252.95" customHeight="1" x14ac:dyDescent="0.2">
      <c r="B55" s="156"/>
      <c r="C55" s="169"/>
      <c r="D55" s="287" t="s">
        <v>166</v>
      </c>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237" customHeight="1" x14ac:dyDescent="0.2">
      <c r="B62" s="156"/>
      <c r="C62" s="169"/>
      <c r="D62" s="287" t="s">
        <v>166</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251.1" customHeight="1" x14ac:dyDescent="0.2">
      <c r="B69" s="156"/>
      <c r="C69" s="169"/>
      <c r="D69" s="287" t="s">
        <v>166</v>
      </c>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240" customHeight="1" x14ac:dyDescent="0.2">
      <c r="B76" s="156"/>
      <c r="C76" s="169"/>
      <c r="D76" s="287" t="s">
        <v>166</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zoomScale="68" zoomScaleNormal="80" workbookViewId="0">
      <selection activeCell="B3" sqref="B3"/>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61557</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Blue Shield of California Life &amp; Health Insurance Co.</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t="str">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2023</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v>7547996.4380952371</v>
      </c>
      <c r="R21" s="207">
        <v>8317243.6799999997</v>
      </c>
      <c r="S21" s="135"/>
      <c r="T21" s="133"/>
      <c r="U21" s="206">
        <v>974268.62999999977</v>
      </c>
      <c r="V21" s="207">
        <v>829675.40999999992</v>
      </c>
      <c r="W21" s="135"/>
      <c r="X21" s="133"/>
      <c r="Y21" s="206"/>
      <c r="Z21" s="207"/>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7547996.4380952371</v>
      </c>
      <c r="R22" s="209">
        <v>8317243.6799999997</v>
      </c>
      <c r="S22" s="210">
        <f>'Pt 1 Summary of Data'!L24</f>
        <v>8822348.9199999999</v>
      </c>
      <c r="T22" s="211">
        <f>SUM(Q22:S22)</f>
        <v>24687589.038095236</v>
      </c>
      <c r="U22" s="208">
        <v>974268.63</v>
      </c>
      <c r="V22" s="209">
        <v>829675.41</v>
      </c>
      <c r="W22" s="210">
        <f>'Pt 1 Summary of Data'!N24</f>
        <v>624573</v>
      </c>
      <c r="X22" s="211">
        <f>SUM(U22:W22)</f>
        <v>2428517.04</v>
      </c>
      <c r="Y22" s="208"/>
      <c r="Z22" s="209"/>
      <c r="AA22" s="210">
        <f>'Pt 1 Summary of Data'!P24</f>
        <v>0</v>
      </c>
      <c r="AB22" s="211">
        <f>SUM(Y22:AA22)</f>
        <v>0</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7547996.4380952371</v>
      </c>
      <c r="R23" s="212">
        <f>SUM(R$22:R$22)</f>
        <v>8317243.6799999997</v>
      </c>
      <c r="S23" s="212">
        <f>SUM(S$22:S$22)</f>
        <v>8822348.9199999999</v>
      </c>
      <c r="T23" s="211">
        <f>SUM(Q23:S23)</f>
        <v>24687589.038095236</v>
      </c>
      <c r="U23" s="212">
        <f>SUM(U$22:U$22)</f>
        <v>974268.63</v>
      </c>
      <c r="V23" s="212">
        <f>SUM(V$22:V$22)</f>
        <v>829675.41</v>
      </c>
      <c r="W23" s="212">
        <f>SUM(W$22:W$22)</f>
        <v>624573</v>
      </c>
      <c r="X23" s="211">
        <f>SUM(U23:W23)</f>
        <v>2428517.04</v>
      </c>
      <c r="Y23" s="360">
        <f>SUM(Y$22:Y$22)</f>
        <v>0</v>
      </c>
      <c r="Z23" s="212">
        <f>SUM(Z$22:Z$22)</f>
        <v>0</v>
      </c>
      <c r="AA23" s="212">
        <f>SUM(AA$22:AA$22)</f>
        <v>0</v>
      </c>
      <c r="AB23" s="211">
        <f>SUM(Y23:AA23)</f>
        <v>0</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16856172.150000002</v>
      </c>
      <c r="R26" s="209">
        <v>18153606.5</v>
      </c>
      <c r="S26" s="219">
        <f>'Pt 1 Summary of Data'!L21</f>
        <v>18450507.57</v>
      </c>
      <c r="T26" s="211">
        <f>SUM(Q26:S26)</f>
        <v>53460286.220000006</v>
      </c>
      <c r="U26" s="218">
        <v>1626792.85</v>
      </c>
      <c r="V26" s="209">
        <v>1557614.4100000001</v>
      </c>
      <c r="W26" s="219">
        <f>'Pt 1 Summary of Data'!N21</f>
        <v>1072550.2600000002</v>
      </c>
      <c r="X26" s="211">
        <f>SUM(U26:W26)</f>
        <v>4256957.5200000005</v>
      </c>
      <c r="Y26" s="218"/>
      <c r="Z26" s="209"/>
      <c r="AA26" s="219">
        <f>'Pt 1 Summary of Data'!P21</f>
        <v>0</v>
      </c>
      <c r="AB26" s="211">
        <f>SUM(Y26:AA26)</f>
        <v>0</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1163897.4979856771</v>
      </c>
      <c r="R27" s="209">
        <v>1232035.3590504986</v>
      </c>
      <c r="S27" s="219">
        <f>'Pt 1 Summary of Data'!L35</f>
        <v>981237.36267734854</v>
      </c>
      <c r="T27" s="211">
        <f>SUM(Q27:S27)</f>
        <v>3377170.219713524</v>
      </c>
      <c r="U27" s="218">
        <v>82827.452003090235</v>
      </c>
      <c r="V27" s="209">
        <v>78225.886348664411</v>
      </c>
      <c r="W27" s="219">
        <f>'Pt 1 Summary of Data'!N35</f>
        <v>47850.434108742891</v>
      </c>
      <c r="X27" s="211">
        <f>SUM(U27:W27)</f>
        <v>208903.77246049754</v>
      </c>
      <c r="Y27" s="218"/>
      <c r="Z27" s="209"/>
      <c r="AA27" s="219">
        <f>'Pt 1 Summary of Data'!P35</f>
        <v>0</v>
      </c>
      <c r="AB27" s="211">
        <f>SUM(Y27:AA27)</f>
        <v>0</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15692274.652014324</v>
      </c>
      <c r="R28" s="219">
        <f t="shared" si="0"/>
        <v>16921571.140949503</v>
      </c>
      <c r="S28" s="219">
        <f t="shared" si="0"/>
        <v>17469270.207322653</v>
      </c>
      <c r="T28" s="79">
        <f>T$26-T$27</f>
        <v>50083116.000286482</v>
      </c>
      <c r="U28" s="219">
        <f t="shared" si="0"/>
        <v>1543965.3979969099</v>
      </c>
      <c r="V28" s="219">
        <f t="shared" si="0"/>
        <v>1479388.5236513359</v>
      </c>
      <c r="W28" s="219">
        <f t="shared" si="0"/>
        <v>1024699.8258912574</v>
      </c>
      <c r="X28" s="79">
        <f>X$26-X$27</f>
        <v>4048053.747539503</v>
      </c>
      <c r="Y28" s="78">
        <f t="shared" si="0"/>
        <v>0</v>
      </c>
      <c r="Z28" s="219">
        <f t="shared" si="0"/>
        <v>0</v>
      </c>
      <c r="AA28" s="219">
        <f t="shared" si="0"/>
        <v>0</v>
      </c>
      <c r="AB28" s="79">
        <f>AB$26-AB$27</f>
        <v>0</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33587.083333333336</v>
      </c>
      <c r="R30" s="224">
        <v>36271.5</v>
      </c>
      <c r="S30" s="225">
        <f>'Pt 1 Summary of Data'!L49</f>
        <v>36010.333333333336</v>
      </c>
      <c r="T30" s="226">
        <f>SUM(Q30:S30)</f>
        <v>105868.91666666669</v>
      </c>
      <c r="U30" s="227">
        <v>3361.75</v>
      </c>
      <c r="V30" s="224">
        <v>3116.9166666666665</v>
      </c>
      <c r="W30" s="228">
        <f>'Pt 1 Summary of Data'!N49</f>
        <v>2168.8333333333335</v>
      </c>
      <c r="X30" s="226">
        <f>SUM(U30:W30)</f>
        <v>8647.5</v>
      </c>
      <c r="Y30" s="227"/>
      <c r="Z30" s="224"/>
      <c r="AA30" s="228">
        <f>'Pt 1 Summary of Data'!P49</f>
        <v>0</v>
      </c>
      <c r="AB30" s="226">
        <f>SUM(Y30:AA30)</f>
        <v>0</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0.4929323694227416</v>
      </c>
      <c r="U33" s="237"/>
      <c r="V33" s="238"/>
      <c r="W33" s="238"/>
      <c r="X33" s="239">
        <f>IF(X30&lt;1000,"Not Required to Calculate",X23/X28)</f>
        <v>0.59992213331557331</v>
      </c>
      <c r="Y33" s="237"/>
      <c r="Z33" s="238"/>
      <c r="AA33" s="238"/>
      <c r="AB33" s="361" t="str">
        <f>IF(AB30&lt;1000,"Not Required to Calculate",AB23/AB28)</f>
        <v>Not Required to Calculate</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B1" sqref="B1"/>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61557</v>
      </c>
    </row>
    <row r="7" spans="2:3" ht="15.75" customHeight="1" x14ac:dyDescent="0.25">
      <c r="B7" s="25" t="s">
        <v>88</v>
      </c>
      <c r="C7" s="343" t="s">
        <v>127</v>
      </c>
    </row>
    <row r="8" spans="2:3" ht="15.75" customHeight="1" x14ac:dyDescent="0.25">
      <c r="B8" s="243" t="str">
        <f>'Cover Page'!C8</f>
        <v>Blue Shield of California Life &amp; Health Insurance Co.</v>
      </c>
      <c r="C8" s="288"/>
    </row>
    <row r="9" spans="2:3" ht="15.75" customHeight="1" x14ac:dyDescent="0.25">
      <c r="B9" s="32" t="s">
        <v>90</v>
      </c>
      <c r="C9" s="288"/>
    </row>
    <row r="10" spans="2:3" ht="15.75" customHeight="1" x14ac:dyDescent="0.25">
      <c r="B10" s="243" t="str">
        <f>'Cover Page'!C9</f>
        <v>0</v>
      </c>
      <c r="C10" s="288"/>
    </row>
    <row r="11" spans="2:3" ht="15.75" x14ac:dyDescent="0.25">
      <c r="B11" s="32" t="s">
        <v>85</v>
      </c>
    </row>
    <row r="12" spans="2:3" x14ac:dyDescent="0.2">
      <c r="B12" s="152" t="str">
        <f>'Cover Page'!C6</f>
        <v>2023</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v>2.35</v>
      </c>
    </row>
    <row r="18" spans="2:3" s="11" customFormat="1" ht="47.25" x14ac:dyDescent="0.2">
      <c r="B18" s="330" t="s">
        <v>156</v>
      </c>
      <c r="C18" s="315"/>
    </row>
    <row r="19" spans="2:3" s="11" customFormat="1" x14ac:dyDescent="0.2">
      <c r="B19" s="309" t="s">
        <v>96</v>
      </c>
      <c r="C19" s="306"/>
    </row>
    <row r="20" spans="2:3" s="11" customFormat="1" x14ac:dyDescent="0.2">
      <c r="B20" s="308" t="s">
        <v>97</v>
      </c>
      <c r="C20" s="337"/>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N18" sqref="N18"/>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61557</v>
      </c>
    </row>
    <row r="7" spans="2:4" ht="15.75" customHeight="1" x14ac:dyDescent="0.25">
      <c r="B7" s="25" t="s">
        <v>88</v>
      </c>
      <c r="D7" s="342"/>
    </row>
    <row r="8" spans="2:4" ht="15.75" customHeight="1" x14ac:dyDescent="0.25">
      <c r="B8" s="243" t="str">
        <f>'Cover Page'!C8</f>
        <v>Blue Shield of California Life &amp; Health Insurance Co.</v>
      </c>
    </row>
    <row r="9" spans="2:4" ht="15.75" customHeight="1" x14ac:dyDescent="0.25">
      <c r="B9" s="32" t="s">
        <v>90</v>
      </c>
    </row>
    <row r="10" spans="2:4" ht="15.75" customHeight="1" x14ac:dyDescent="0.25">
      <c r="B10" s="243" t="str">
        <f>'Cover Page'!C9</f>
        <v>0</v>
      </c>
    </row>
    <row r="11" spans="2:4" ht="15.75" x14ac:dyDescent="0.25">
      <c r="B11" s="32" t="s">
        <v>85</v>
      </c>
    </row>
    <row r="12" spans="2:4" x14ac:dyDescent="0.2">
      <c r="B12" s="152" t="str">
        <f>'Cover Page'!C6</f>
        <v>2023</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84"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2024-07-31T16:05:18Z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