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13_ncr:1_{E41FC153-7D7C-4CC8-91D3-D9996DAABAA7}" xr6:coauthVersionLast="47" xr6:coauthVersionMax="47" xr10:uidLastSave="{00000000-0000-0000-0000-000000000000}"/>
  <bookViews>
    <workbookView xWindow="28680" yWindow="-120" windowWidth="29040" windowHeight="157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<sst xmlns="http://schemas.openxmlformats.org/spreadsheetml/2006/main" count="323" uniqueCount="180">
  <si>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</si>
  <si>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</si>
  <si>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</si>
  <si>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</si>
  <si>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</si>
  <si>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</si>
  <si>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</si>
  <si>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</si>
  <si>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</si>
  <si>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</si>
  <si>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</si>
  <si>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</si>
  <si>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</si>
  <si>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</si>
  <si>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</si>
  <si>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</si>
  <si>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</si>
  <si>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</si>
  <si>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</si>
  <si>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</si>
  <si>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</si>
  <si>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</si>
  <si>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</si>
  <si>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</si>
  <si>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</si>
  <si>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</si>
  <si>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</si>
  <si>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</si>
  <si>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</si>
  <si>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</si>
  <si>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</si>
  <si>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</si>
  <si>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</si>
  <si>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</si>
  <si>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</si>
  <si>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</si>
  <si>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</si>
  <si>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</si>
  <si>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</si>
  <si>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</si>
  <si>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</si>
  <si>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</si>
  <si>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</si>
  <si>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</si>
  <si>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</si>
  <si>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</si>
  <si>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</si>
  <si>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</si>
  <si>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</si>
  <si>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</si>
  <si>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</si>
  <si>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</si>
  <si>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</si>
  <si>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</si>
  <si>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</si>
  <si>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</si>
  <si>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</si>
  <si>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</si>
  <si>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</si>
  <si>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</si>
  <si>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</si>
  <si>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</si>
  <si>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</si>
  <si>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</si>
  <si>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</si>
  <si>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</si>
  <si>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</si>
  <si>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</si>
  <si>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</si>
  <si>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</si>
  <si>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</si>
  <si>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</si>
  <si>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</si>
  <si>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</si>
  <si>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</si>
  <si>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</si>
  <si>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</si>
  <si>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</si>
  <si>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</si>
  <si>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</si>
  <si>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</si>
  <si>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</si>
  <si>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</si>
  <si>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</si>
  <si>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</si>
  <si>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</si>
  <si>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</si>
  <si>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</si>
  <si>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</si>
  <si>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</si>
  <si>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</si>
  <si>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</si>
  <si>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</si>
  <si>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</si>
  <si>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</si>
  <si>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</si>
  <si>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</si>
  <si>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</si>
  <si>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</si>
  <si>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</si>
  <si>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</si>
  <si>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</si>
  <si>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</si>
  <si>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</si>
  <si>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</si>
  <si>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</si>
  <si>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</si>
  <si>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</si>
  <si>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</si>
  <si>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</si>
  <si>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</si>
  <si>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</si>
  <si>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</si>
  <si>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</si>
  <si>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</si>
  <si>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</si>
  <si>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</si>
  <si>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</si>
  <si>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</si>
  <si>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</si>
  <si>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</si>
  <si>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</si>
  <si>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</si>
  <si>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</si>
  <si>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</si>
  <si>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</si>
  <si>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</si>
  <si>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</si>
  <si>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</si>
  <si>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</si>
  <si>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</si>
  <si>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</si>
  <si>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</si>
  <si>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</si>
  <si>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</si>
  <si>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</si>
  <si>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</si>
  <si>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</si>
  <si>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</si>
  <si>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</si>
  <si>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</si>
  <si>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</si>
  <si>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</si>
  <si>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</si>
  <si>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</si>
  <si>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</si>
  <si>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</si>
  <si>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</si>
  <si>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</si>
  <si>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</si>
  <si>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</si>
  <si>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</si>
  <si>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</si>
  <si>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</si>
  <si>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</si>
  <si>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</si>
  <si>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</si>
  <si>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</si>
  <si>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</si>
  <si>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</si>
  <si>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HumanaDental Insurance Company</t>
  </si>
  <si>
    <t>No</t>
  </si>
  <si>
    <t>Incurred claims, when allocated, are allocated based upon actual claims payment amounts.</t>
  </si>
  <si>
    <t xml:space="preserve">This category consists of FICA taxes that were not included in one of the Quality Improvement category below. </t>
  </si>
  <si>
    <t>Allocations are based on detailed cost examination and interview processes to identify the product and market supported by the</t>
  </si>
  <si>
    <t>department. Quality improvement activities are also identified for each department. Each department's expenses are allocated to the Entity,</t>
  </si>
  <si>
    <t xml:space="preserve">State, Product and Segment using the market/product information along with weighted membership.  </t>
  </si>
  <si>
    <t>Federal Income taxes are allocated based upon statutory income.</t>
  </si>
  <si>
    <t>This category primarily consists of state premium taxes that are recorded to Entity, State, Product and Segment based on the underlying</t>
  </si>
  <si>
    <t xml:space="preserve">premium.  Other taxes are recorded directly to the Entity incurring the tax and allocated to State, Product and Segment using weighted </t>
  </si>
  <si>
    <t>membership. These other taxes include frnachise tax, occupational tax and guaranty and comp assessments.</t>
  </si>
  <si>
    <t>State Income taxes are allocated based upon statutory income.</t>
  </si>
  <si>
    <t>Not applicable</t>
  </si>
  <si>
    <t xml:space="preserve">The category consists of regulatory assessments that are recorded directly to the entity that was billed and allocated to State, Product </t>
  </si>
  <si>
    <t>and Segment using weighted membership.</t>
  </si>
  <si>
    <t xml:space="preserve">Allocations are based on detailed cost examination and interview processes to identify the product and market supported by the </t>
  </si>
  <si>
    <t xml:space="preserve">department. Quality improvement activities are also identified for each department. Each department's expenses are allocated to the Entity, </t>
  </si>
  <si>
    <t xml:space="preserve">State, Product and Segment using the market/product information along with weighted membership.  </t>
  </si>
  <si>
    <t xml:space="preserve">Costs are recorded directly to Entity, State, Product and Segment based on the identification of the Group or Member.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</si>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</sst>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b/>
      <sz val="1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3">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49" fontId="40" fillId="0" borderId="62" xfId="325" applyNumberFormat="1" applyFont="1" applyBorder="1" applyAlignment="1" applyProtection="1">
      <alignment horizontal="left" vertical="center"/>
      <protection locked="0"/>
    </xf>
    <xf numFmtId="0" fontId="40" fillId="0" borderId="64" xfId="325" applyFont="1" applyBorder="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E13" sqref="E13"/>
    </sheetView>
  </sheetViews>
  <sheetFormatPr defaultColWidth="9.140625" defaultRowHeight="15" x14ac:dyDescent="0.2"/>
  <cols>
    <col min="1" max="1" width="2.42578125" style="12" bestFit="1" customWidth="1"/>
    <col min="2" max="2" width="70.42578125" style="12" bestFit="1" customWidth="1"/>
    <col min="3" max="3" width="33.71093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179</v>
      </c>
    </row>
    <row r="7" spans="1:3" ht="15.75" x14ac:dyDescent="0.2">
      <c r="A7" s="17" t="s">
        <v>1</v>
      </c>
      <c r="B7" s="18" t="s">
        <v>153</v>
      </c>
      <c r="C7" s="20"/>
    </row>
    <row r="8" spans="1:3" ht="15.75" x14ac:dyDescent="0.2">
      <c r="A8" s="17" t="s">
        <v>2</v>
      </c>
      <c r="B8" s="18" t="s">
        <v>88</v>
      </c>
      <c r="C8" s="361" t="s">
        <v>160</v>
      </c>
    </row>
    <row r="9" spans="1:3" ht="15.75" x14ac:dyDescent="0.2">
      <c r="A9" s="17" t="s">
        <v>3</v>
      </c>
      <c r="B9" s="18" t="s">
        <v>89</v>
      </c>
      <c r="C9" s="361" t="s">
        <v>160</v>
      </c>
    </row>
    <row r="10" spans="1:3" ht="16.5" thickBot="1" x14ac:dyDescent="0.3">
      <c r="A10" s="21" t="s">
        <v>4</v>
      </c>
      <c r="B10" s="22" t="s">
        <v>86</v>
      </c>
      <c r="C10" s="362" t="s">
        <v>161</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85" zoomScaleNormal="85" workbookViewId="0">
      <selection activeCell="K47" sqref="K47:P48"/>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hidden="1" customWidth="1"/>
    <col min="6" max="6" width="25.28515625" style="12" hidden="1" customWidth="1"/>
    <col min="7" max="10" width="19.42578125" style="12" hidden="1" customWidth="1"/>
    <col min="11"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f>'Cover Page'!C7</f>
        <v>0</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HumanaDental Insurance Company</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t="str">
        <f>'Cover Page'!C9</f>
        <v>HumanaDental Insurance Company</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852646.03</v>
      </c>
      <c r="L21" s="56">
        <f>'Pt 2 Premium and Claims'!L22+'Pt 2 Premium and Claims'!L23-'Pt 2 Premium and Claims'!L24-'Pt 2 Premium and Claims'!L25</f>
        <v>852646.02999999968</v>
      </c>
      <c r="M21" s="55">
        <f>'Pt 2 Premium and Claims'!M22+'Pt 2 Premium and Claims'!M23-'Pt 2 Premium and Claims'!M24-'Pt 2 Premium and Claims'!M25</f>
        <v>5847682.1705671595</v>
      </c>
      <c r="N21" s="56">
        <f>'Pt 2 Premium and Claims'!N22+'Pt 2 Premium and Claims'!N23-'Pt 2 Premium and Claims'!N24-'Pt 2 Premium and Claims'!N25</f>
        <v>5851690.1579907974</v>
      </c>
      <c r="O21" s="55">
        <f>'Pt 2 Premium and Claims'!O22+'Pt 2 Premium and Claims'!O23-'Pt 2 Premium and Claims'!O24-'Pt 2 Premium and Claims'!O25</f>
        <v>7057264.7894328404</v>
      </c>
      <c r="P21" s="56">
        <f>'Pt 2 Premium and Claims'!P22+'Pt 2 Premium and Claims'!P23-'Pt 2 Premium and Claims'!P24-'Pt 2 Premium and Claims'!P25</f>
        <v>7061375.342009197</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6"/>
      <c r="E23" s="52"/>
      <c r="F23" s="65"/>
      <c r="G23" s="50"/>
      <c r="H23" s="66"/>
      <c r="I23" s="52"/>
      <c r="J23" s="67"/>
      <c r="K23" s="52"/>
      <c r="L23" s="65"/>
      <c r="M23" s="52"/>
      <c r="N23" s="66"/>
      <c r="O23" s="52"/>
      <c r="P23" s="65"/>
    </row>
    <row r="24" spans="2:16"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428055.37</v>
      </c>
      <c r="L24" s="56">
        <f>'Pt 2 Premium and Claims'!L51</f>
        <v>419862.72</v>
      </c>
      <c r="M24" s="55">
        <f>'Pt 2 Premium and Claims'!M51</f>
        <v>2905932.3677051268</v>
      </c>
      <c r="N24" s="56">
        <f>'Pt 2 Premium and Claims'!N51</f>
        <v>2812918.6834454513</v>
      </c>
      <c r="O24" s="55">
        <f>'Pt 2 Premium and Claims'!O51</f>
        <v>9623765.4822948743</v>
      </c>
      <c r="P24" s="56">
        <f>'Pt 2 Premium and Claims'!P51</f>
        <v>9415054.1265545506</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5" t="s">
        <v>134</v>
      </c>
      <c r="E27" s="52"/>
      <c r="F27" s="65"/>
      <c r="G27" s="50"/>
      <c r="H27" s="66"/>
      <c r="I27" s="52"/>
      <c r="J27" s="67"/>
      <c r="K27" s="52"/>
      <c r="L27" s="65"/>
      <c r="M27" s="52"/>
      <c r="N27" s="66"/>
      <c r="O27" s="52"/>
      <c r="P27" s="65"/>
    </row>
    <row r="28" spans="2:16" x14ac:dyDescent="0.2">
      <c r="B28" s="53"/>
      <c r="C28" s="54"/>
      <c r="D28" s="345" t="s">
        <v>58</v>
      </c>
      <c r="E28" s="70"/>
      <c r="F28" s="71"/>
      <c r="G28" s="72"/>
      <c r="H28" s="73"/>
      <c r="I28" s="74"/>
      <c r="J28" s="75"/>
      <c r="K28" s="74">
        <v>12266.44</v>
      </c>
      <c r="L28" s="76">
        <v>12266.44</v>
      </c>
      <c r="M28" s="74">
        <v>-270356.84485567198</v>
      </c>
      <c r="N28" s="73">
        <v>-270356.84485567198</v>
      </c>
      <c r="O28" s="74">
        <v>-616404.95514432795</v>
      </c>
      <c r="P28" s="76">
        <v>-616404.95514432795</v>
      </c>
    </row>
    <row r="29" spans="2:16" ht="30" x14ac:dyDescent="0.2">
      <c r="B29" s="53"/>
      <c r="C29" s="54"/>
      <c r="D29" s="345" t="s">
        <v>67</v>
      </c>
      <c r="E29" s="74"/>
      <c r="F29" s="76"/>
      <c r="G29" s="72"/>
      <c r="H29" s="73"/>
      <c r="I29" s="74"/>
      <c r="J29" s="75"/>
      <c r="K29" s="74"/>
      <c r="L29" s="76"/>
      <c r="M29" s="74"/>
      <c r="N29" s="73"/>
      <c r="O29" s="74"/>
      <c r="P29" s="76"/>
    </row>
    <row r="30" spans="2:16" ht="45" x14ac:dyDescent="0.2">
      <c r="B30" s="53"/>
      <c r="C30" s="54">
        <v>3.2</v>
      </c>
      <c r="D30" s="345" t="s">
        <v>135</v>
      </c>
      <c r="E30" s="52"/>
      <c r="F30" s="65"/>
      <c r="G30" s="50"/>
      <c r="H30" s="66"/>
      <c r="I30" s="52"/>
      <c r="J30" s="67"/>
      <c r="K30" s="52"/>
      <c r="L30" s="65"/>
      <c r="M30" s="52"/>
      <c r="N30" s="66"/>
      <c r="O30" s="52"/>
      <c r="P30" s="65"/>
    </row>
    <row r="31" spans="2:16" x14ac:dyDescent="0.2">
      <c r="B31" s="53"/>
      <c r="C31" s="54"/>
      <c r="D31" s="344" t="s">
        <v>42</v>
      </c>
      <c r="E31" s="77"/>
      <c r="F31" s="76"/>
      <c r="G31" s="72"/>
      <c r="H31" s="73"/>
      <c r="I31" s="74"/>
      <c r="J31" s="75"/>
      <c r="K31" s="77">
        <v>1589.31</v>
      </c>
      <c r="L31" s="76">
        <v>1589.31</v>
      </c>
      <c r="M31" s="74">
        <v>-28749.381082042</v>
      </c>
      <c r="N31" s="73">
        <v>-28749.381082042</v>
      </c>
      <c r="O31" s="74">
        <v>-65547.668917957999</v>
      </c>
      <c r="P31" s="76">
        <v>-65547.668917957999</v>
      </c>
    </row>
    <row r="32" spans="2:16" x14ac:dyDescent="0.2">
      <c r="B32" s="53"/>
      <c r="C32" s="54"/>
      <c r="D32" s="344" t="s">
        <v>104</v>
      </c>
      <c r="E32" s="74"/>
      <c r="F32" s="76"/>
      <c r="G32" s="72"/>
      <c r="H32" s="73"/>
      <c r="I32" s="74"/>
      <c r="J32" s="75"/>
      <c r="K32" s="74">
        <v>20157.39</v>
      </c>
      <c r="L32" s="76">
        <v>20157.39</v>
      </c>
      <c r="M32" s="74">
        <v>50919.932738649397</v>
      </c>
      <c r="N32" s="73">
        <v>50919.932738649397</v>
      </c>
      <c r="O32" s="74">
        <v>116095.817261351</v>
      </c>
      <c r="P32" s="76">
        <v>116095.817261351</v>
      </c>
    </row>
    <row r="33" spans="2:16" x14ac:dyDescent="0.2">
      <c r="B33" s="53"/>
      <c r="C33" s="54"/>
      <c r="D33" s="344" t="s">
        <v>103</v>
      </c>
      <c r="E33" s="74"/>
      <c r="F33" s="76"/>
      <c r="G33" s="72"/>
      <c r="H33" s="73"/>
      <c r="I33" s="74"/>
      <c r="J33" s="75"/>
      <c r="K33" s="74">
        <v>0</v>
      </c>
      <c r="L33" s="76">
        <v>0</v>
      </c>
      <c r="M33" s="74">
        <v>0</v>
      </c>
      <c r="N33" s="73">
        <v>0</v>
      </c>
      <c r="O33" s="74">
        <v>0</v>
      </c>
      <c r="P33" s="76">
        <v>0</v>
      </c>
    </row>
    <row r="34" spans="2:16" x14ac:dyDescent="0.2">
      <c r="B34" s="53"/>
      <c r="C34" s="54">
        <v>3.3</v>
      </c>
      <c r="D34" s="344" t="s">
        <v>21</v>
      </c>
      <c r="E34" s="77"/>
      <c r="F34" s="76"/>
      <c r="G34" s="72"/>
      <c r="H34" s="73"/>
      <c r="I34" s="74"/>
      <c r="J34" s="75"/>
      <c r="K34" s="77">
        <v>3226.62</v>
      </c>
      <c r="L34" s="76">
        <v>3226.62</v>
      </c>
      <c r="M34" s="74">
        <v>10026.8600148399</v>
      </c>
      <c r="N34" s="73">
        <v>10026.8600148399</v>
      </c>
      <c r="O34" s="74">
        <v>22860.919985160101</v>
      </c>
      <c r="P34" s="76">
        <v>22860.919985160101</v>
      </c>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37239.759999999995</v>
      </c>
      <c r="L35" s="79">
        <f t="shared" si="0"/>
        <v>37239.759999999995</v>
      </c>
      <c r="M35" s="78">
        <f t="shared" si="0"/>
        <v>-238159.4331842247</v>
      </c>
      <c r="N35" s="79">
        <f t="shared" si="0"/>
        <v>-238159.4331842247</v>
      </c>
      <c r="O35" s="78">
        <f t="shared" si="0"/>
        <v>-542995.88681577495</v>
      </c>
      <c r="P35" s="79">
        <f t="shared" si="0"/>
        <v>-542995.88681577495</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v>777.61</v>
      </c>
      <c r="L38" s="76">
        <v>777.61</v>
      </c>
      <c r="M38" s="74">
        <v>32120.962754897701</v>
      </c>
      <c r="N38" s="76">
        <v>32120.962754897701</v>
      </c>
      <c r="O38" s="74">
        <v>73234.767245102295</v>
      </c>
      <c r="P38" s="76">
        <v>73234.767245102295</v>
      </c>
    </row>
    <row r="39" spans="2:16" x14ac:dyDescent="0.2">
      <c r="B39" s="54"/>
      <c r="C39" s="54">
        <v>4.2</v>
      </c>
      <c r="D39" s="344" t="s">
        <v>19</v>
      </c>
      <c r="E39" s="74"/>
      <c r="F39" s="76"/>
      <c r="G39" s="72"/>
      <c r="H39" s="76"/>
      <c r="I39" s="74"/>
      <c r="J39" s="76"/>
      <c r="K39" s="74">
        <v>44509.78</v>
      </c>
      <c r="L39" s="76">
        <v>44509.78</v>
      </c>
      <c r="M39" s="74">
        <v>199387.04273466501</v>
      </c>
      <c r="N39" s="76">
        <v>199387.04273466501</v>
      </c>
      <c r="O39" s="74">
        <v>454596.07726533501</v>
      </c>
      <c r="P39" s="76">
        <v>454596.07726533501</v>
      </c>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77">
        <v>12282.869999999999</v>
      </c>
      <c r="L41" s="76">
        <v>12282.869999999999</v>
      </c>
      <c r="M41" s="77">
        <v>40081.805662934894</v>
      </c>
      <c r="N41" s="76">
        <v>40081.805662934894</v>
      </c>
      <c r="O41" s="77">
        <v>91385.234337065107</v>
      </c>
      <c r="P41" s="76">
        <v>91385.234337065107</v>
      </c>
    </row>
    <row r="42" spans="2:16" ht="30" x14ac:dyDescent="0.2">
      <c r="B42" s="54"/>
      <c r="C42" s="80"/>
      <c r="D42" s="345" t="s">
        <v>123</v>
      </c>
      <c r="E42" s="77"/>
      <c r="F42" s="76"/>
      <c r="G42" s="348"/>
      <c r="H42" s="76"/>
      <c r="I42" s="77"/>
      <c r="J42" s="76"/>
      <c r="K42" s="77">
        <v>31.11</v>
      </c>
      <c r="L42" s="76">
        <v>31.11</v>
      </c>
      <c r="M42" s="77">
        <v>88.113664494498593</v>
      </c>
      <c r="N42" s="76">
        <v>88.113664494498593</v>
      </c>
      <c r="O42" s="77">
        <v>200.89633550550101</v>
      </c>
      <c r="P42" s="76">
        <v>200.89633550550101</v>
      </c>
    </row>
    <row r="43" spans="2:16" x14ac:dyDescent="0.2">
      <c r="B43" s="54"/>
      <c r="C43" s="54">
        <v>4.4000000000000004</v>
      </c>
      <c r="D43" s="344" t="s">
        <v>20</v>
      </c>
      <c r="E43" s="77"/>
      <c r="F43" s="350"/>
      <c r="G43" s="348"/>
      <c r="H43" s="72"/>
      <c r="I43" s="77"/>
      <c r="J43" s="72"/>
      <c r="K43" s="77">
        <v>292651.40999999997</v>
      </c>
      <c r="L43" s="72">
        <v>292651.40999999997</v>
      </c>
      <c r="M43" s="77">
        <v>1142385.7759479149</v>
      </c>
      <c r="N43" s="72">
        <v>1142385.7759479149</v>
      </c>
      <c r="O43" s="77">
        <v>2604603.0140520851</v>
      </c>
      <c r="P43" s="350">
        <v>2604603.0140520851</v>
      </c>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350252.77999999997</v>
      </c>
      <c r="L44" s="79">
        <f t="shared" si="1"/>
        <v>350252.77999999997</v>
      </c>
      <c r="M44" s="78">
        <f t="shared" si="1"/>
        <v>1414063.7007649071</v>
      </c>
      <c r="N44" s="79">
        <f t="shared" si="1"/>
        <v>1414063.7007649071</v>
      </c>
      <c r="O44" s="78">
        <f t="shared" si="1"/>
        <v>3224019.9892350934</v>
      </c>
      <c r="P44" s="79">
        <f t="shared" si="1"/>
        <v>3224019.9892350934</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v>2723</v>
      </c>
      <c r="L47" s="84">
        <v>2723</v>
      </c>
      <c r="M47" s="83">
        <v>7133.9110601943603</v>
      </c>
      <c r="N47" s="84">
        <v>7133.9110601943603</v>
      </c>
      <c r="O47" s="83">
        <v>16265.088939805601</v>
      </c>
      <c r="P47" s="340">
        <v>16265.088939805601</v>
      </c>
    </row>
    <row r="48" spans="2:16" x14ac:dyDescent="0.2">
      <c r="B48" s="53"/>
      <c r="C48" s="54">
        <v>5.2</v>
      </c>
      <c r="D48" s="344" t="s">
        <v>27</v>
      </c>
      <c r="E48" s="83"/>
      <c r="F48" s="351"/>
      <c r="G48" s="84"/>
      <c r="H48" s="84"/>
      <c r="I48" s="83"/>
      <c r="J48" s="84"/>
      <c r="K48" s="83">
        <v>34551</v>
      </c>
      <c r="L48" s="84">
        <v>34551</v>
      </c>
      <c r="M48" s="83">
        <v>88835.059640536099</v>
      </c>
      <c r="N48" s="84">
        <v>88835.059640536099</v>
      </c>
      <c r="O48" s="83">
        <v>202514.940359464</v>
      </c>
      <c r="P48" s="85">
        <v>202514.940359464</v>
      </c>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2879.25</v>
      </c>
      <c r="L49" s="87">
        <f t="shared" si="2"/>
        <v>2879.25</v>
      </c>
      <c r="M49" s="86">
        <f>M48/12</f>
        <v>7402.9216367113413</v>
      </c>
      <c r="N49" s="87">
        <f>N48/12</f>
        <v>7402.9216367113413</v>
      </c>
      <c r="O49" s="86">
        <f t="shared" si="2"/>
        <v>16876.245029955335</v>
      </c>
      <c r="P49" s="87">
        <f t="shared" si="2"/>
        <v>16876.245029955335</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80" zoomScaleNormal="80" workbookViewId="0">
      <selection activeCell="U29" sqref="U29"/>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hidden="1" customWidth="1"/>
    <col min="6" max="6" width="27.42578125" style="6" hidden="1" customWidth="1"/>
    <col min="7" max="7" width="17.85546875" style="6" hidden="1" customWidth="1"/>
    <col min="8" max="8" width="25.140625" style="6" hidden="1" customWidth="1"/>
    <col min="9" max="10" width="19.42578125" style="6" hidden="1" customWidth="1"/>
    <col min="11"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f>'Cover Page'!C7</f>
        <v>0</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HumanaDental Insurance Company</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t="str">
        <f>'Cover Page'!C9</f>
        <v>HumanaDental Insurance Company</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v>848199.03</v>
      </c>
      <c r="L22" s="124">
        <v>852646.02999999968</v>
      </c>
      <c r="M22" s="123">
        <v>5847682.1705671595</v>
      </c>
      <c r="N22" s="124">
        <v>5851690.1579907974</v>
      </c>
      <c r="O22" s="123">
        <v>7057264.7894328404</v>
      </c>
      <c r="P22" s="124">
        <v>7061375.342009197</v>
      </c>
    </row>
    <row r="23" spans="2:16" s="12" customFormat="1" x14ac:dyDescent="0.2">
      <c r="B23" s="53"/>
      <c r="C23" s="54">
        <v>1.2</v>
      </c>
      <c r="D23" s="344" t="s">
        <v>16</v>
      </c>
      <c r="E23" s="123"/>
      <c r="F23" s="124"/>
      <c r="G23" s="123"/>
      <c r="H23" s="124"/>
      <c r="I23" s="123"/>
      <c r="J23" s="124"/>
      <c r="K23" s="123">
        <v>27307.65</v>
      </c>
      <c r="L23" s="124">
        <v>0</v>
      </c>
      <c r="M23" s="123">
        <v>0</v>
      </c>
      <c r="N23" s="124">
        <v>0</v>
      </c>
      <c r="O23" s="123">
        <v>0</v>
      </c>
      <c r="P23" s="124">
        <v>0</v>
      </c>
    </row>
    <row r="24" spans="2:16" s="12" customFormat="1" x14ac:dyDescent="0.2">
      <c r="B24" s="53"/>
      <c r="C24" s="54">
        <v>1.3</v>
      </c>
      <c r="D24" s="344" t="s">
        <v>34</v>
      </c>
      <c r="E24" s="123"/>
      <c r="F24" s="124"/>
      <c r="G24" s="123"/>
      <c r="H24" s="124"/>
      <c r="I24" s="123"/>
      <c r="J24" s="124"/>
      <c r="K24" s="123">
        <v>22860.65</v>
      </c>
      <c r="L24" s="124">
        <v>0</v>
      </c>
      <c r="M24" s="123">
        <v>0</v>
      </c>
      <c r="N24" s="124">
        <v>0</v>
      </c>
      <c r="O24" s="123">
        <v>0</v>
      </c>
      <c r="P24" s="124">
        <v>0</v>
      </c>
    </row>
    <row r="25" spans="2:16" s="12" customFormat="1" x14ac:dyDescent="0.2">
      <c r="B25" s="53"/>
      <c r="C25" s="54">
        <v>1.4</v>
      </c>
      <c r="D25" s="344" t="s">
        <v>17</v>
      </c>
      <c r="E25" s="123"/>
      <c r="F25" s="124"/>
      <c r="G25" s="123"/>
      <c r="H25" s="124"/>
      <c r="I25" s="123"/>
      <c r="J25" s="124"/>
      <c r="K25" s="123"/>
      <c r="L25" s="124"/>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v>427427.94</v>
      </c>
      <c r="L29" s="133"/>
      <c r="M29" s="123">
        <v>2895824.1349340598</v>
      </c>
      <c r="N29" s="133"/>
      <c r="O29" s="123">
        <v>9489462.5050659403</v>
      </c>
      <c r="P29" s="133"/>
    </row>
    <row r="30" spans="2:16" s="12" customFormat="1" ht="28.5" customHeight="1" x14ac:dyDescent="0.2">
      <c r="B30" s="53"/>
      <c r="C30" s="54"/>
      <c r="D30" s="345" t="s">
        <v>54</v>
      </c>
      <c r="E30" s="134"/>
      <c r="F30" s="124"/>
      <c r="G30" s="134"/>
      <c r="H30" s="124"/>
      <c r="I30" s="134"/>
      <c r="J30" s="124"/>
      <c r="K30" s="134"/>
      <c r="L30" s="124">
        <v>413363.93999999994</v>
      </c>
      <c r="M30" s="134"/>
      <c r="N30" s="124">
        <v>2711394.4162239879</v>
      </c>
      <c r="O30" s="134"/>
      <c r="P30" s="124">
        <v>9075244.6337760147</v>
      </c>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v>35214.71</v>
      </c>
      <c r="L32" s="133"/>
      <c r="M32" s="123">
        <v>359195.24203025002</v>
      </c>
      <c r="N32" s="135"/>
      <c r="O32" s="123">
        <v>818953.65796975</v>
      </c>
      <c r="P32" s="133"/>
    </row>
    <row r="33" spans="2:16" s="12" customFormat="1" ht="30" x14ac:dyDescent="0.2">
      <c r="B33" s="53"/>
      <c r="C33" s="54"/>
      <c r="D33" s="345" t="s">
        <v>44</v>
      </c>
      <c r="E33" s="134"/>
      <c r="F33" s="124"/>
      <c r="G33" s="134"/>
      <c r="H33" s="136"/>
      <c r="I33" s="134"/>
      <c r="J33" s="124"/>
      <c r="K33" s="134"/>
      <c r="L33" s="124">
        <v>6498.7800000000016</v>
      </c>
      <c r="M33" s="134"/>
      <c r="N33" s="136">
        <v>101524.2672214636</v>
      </c>
      <c r="O33" s="134"/>
      <c r="P33" s="124">
        <v>339809.49277853651</v>
      </c>
    </row>
    <row r="34" spans="2:16" s="12" customFormat="1" x14ac:dyDescent="0.2">
      <c r="B34" s="53"/>
      <c r="C34" s="54">
        <v>2.2999999999999998</v>
      </c>
      <c r="D34" s="344" t="s">
        <v>28</v>
      </c>
      <c r="E34" s="123"/>
      <c r="F34" s="133"/>
      <c r="G34" s="123"/>
      <c r="H34" s="135"/>
      <c r="I34" s="123"/>
      <c r="J34" s="133"/>
      <c r="K34" s="123">
        <v>34587.279999999999</v>
      </c>
      <c r="L34" s="133"/>
      <c r="M34" s="123">
        <v>349087.00925918302</v>
      </c>
      <c r="N34" s="135"/>
      <c r="O34" s="123">
        <v>684650.68074081698</v>
      </c>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c r="N36" s="135"/>
      <c r="O36" s="123"/>
      <c r="P36" s="133"/>
    </row>
    <row r="37" spans="2:16" s="12" customFormat="1" ht="30" x14ac:dyDescent="0.2">
      <c r="B37" s="53"/>
      <c r="C37" s="54"/>
      <c r="D37" s="345" t="s">
        <v>43</v>
      </c>
      <c r="E37" s="134"/>
      <c r="F37" s="124"/>
      <c r="G37" s="134"/>
      <c r="H37" s="136"/>
      <c r="I37" s="134"/>
      <c r="J37" s="124"/>
      <c r="K37" s="134"/>
      <c r="L37" s="124"/>
      <c r="M37" s="134"/>
      <c r="N37" s="136"/>
      <c r="O37" s="134"/>
      <c r="P37" s="124"/>
    </row>
    <row r="38" spans="2:16" s="12" customFormat="1" x14ac:dyDescent="0.2">
      <c r="B38" s="53"/>
      <c r="C38" s="54">
        <v>2.5</v>
      </c>
      <c r="D38" s="344" t="s">
        <v>29</v>
      </c>
      <c r="E38" s="123"/>
      <c r="F38" s="133"/>
      <c r="G38" s="123"/>
      <c r="H38" s="135"/>
      <c r="I38" s="123"/>
      <c r="J38" s="133"/>
      <c r="K38" s="123"/>
      <c r="L38" s="133"/>
      <c r="M38" s="123"/>
      <c r="N38" s="135"/>
      <c r="O38" s="123"/>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428055.37</v>
      </c>
      <c r="L51" s="79">
        <f>L30+L33+L37+L41+L44+L47+L48+L50</f>
        <v>419862.72</v>
      </c>
      <c r="M51" s="78">
        <f>M29+M32-M34+M36-M38+M40+M43-M45+M47+M48-M49+M50</f>
        <v>2905932.3677051268</v>
      </c>
      <c r="N51" s="79">
        <f>N30+N33+N37+N41+N44+N47+N48+N50</f>
        <v>2812918.6834454513</v>
      </c>
      <c r="O51" s="78">
        <f>O29+O32-O34+O36-O38+O40+O43-O45+O47+O48-O49+O50</f>
        <v>9623765.4822948743</v>
      </c>
      <c r="P51" s="79">
        <f>P30+P33+P37+P41+P44+P47+P48+P50</f>
        <v>9415054.1265545506</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Normal="100" workbookViewId="0">
      <selection activeCell="I21" sqref="I21"/>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0</v>
      </c>
      <c r="D6" s="288" t="s">
        <v>125</v>
      </c>
    </row>
    <row r="7" spans="2:4" ht="15.75" customHeight="1" x14ac:dyDescent="0.25">
      <c r="B7" s="25" t="s">
        <v>88</v>
      </c>
    </row>
    <row r="8" spans="2:4" ht="15" customHeight="1" x14ac:dyDescent="0.2">
      <c r="B8" s="152" t="str">
        <f>'Cover Page'!C8</f>
        <v>HumanaDental Insurance Company</v>
      </c>
    </row>
    <row r="9" spans="2:4" ht="15.75" customHeight="1" x14ac:dyDescent="0.25">
      <c r="B9" s="32" t="s">
        <v>90</v>
      </c>
    </row>
    <row r="10" spans="2:4" ht="15" customHeight="1" x14ac:dyDescent="0.2">
      <c r="B10" s="152" t="str">
        <f>'Cover Page'!C9</f>
        <v>HumanaDental Insurance Company</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c r="C18" s="164"/>
      <c r="D18" s="287" t="s">
        <v>162</v>
      </c>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c r="C26" s="164"/>
      <c r="D26" s="287" t="s">
        <v>163</v>
      </c>
    </row>
    <row r="27" spans="2:4" s="11" customFormat="1" ht="35.25" customHeight="1" x14ac:dyDescent="0.2">
      <c r="B27" s="156"/>
      <c r="C27" s="164"/>
      <c r="D27" s="287" t="s">
        <v>164</v>
      </c>
    </row>
    <row r="28" spans="2:4" s="11" customFormat="1" ht="35.25" customHeight="1" x14ac:dyDescent="0.2">
      <c r="B28" s="156"/>
      <c r="C28" s="164"/>
      <c r="D28" s="287" t="s">
        <v>165</v>
      </c>
    </row>
    <row r="29" spans="2:4" s="11" customFormat="1" ht="35.25" customHeight="1" x14ac:dyDescent="0.2">
      <c r="B29" s="156"/>
      <c r="C29" s="166"/>
      <c r="D29" s="287" t="s">
        <v>166</v>
      </c>
    </row>
    <row r="30" spans="2:4" s="11" customFormat="1" ht="35.25" customHeight="1" x14ac:dyDescent="0.2">
      <c r="B30" s="156"/>
      <c r="C30" s="166"/>
      <c r="D30" s="287" t="s">
        <v>167</v>
      </c>
    </row>
    <row r="31" spans="2:4" s="11" customFormat="1" ht="35.25" customHeight="1" x14ac:dyDescent="0.2">
      <c r="B31" s="156"/>
      <c r="C31" s="167"/>
      <c r="D31" s="287"/>
    </row>
    <row r="32" spans="2:4" s="11" customFormat="1" x14ac:dyDescent="0.2">
      <c r="B32" s="158" t="s">
        <v>80</v>
      </c>
      <c r="C32" s="168"/>
      <c r="D32" s="285"/>
    </row>
    <row r="33" spans="2:4" s="11" customFormat="1" ht="35.25" customHeight="1" x14ac:dyDescent="0.2">
      <c r="B33" s="156"/>
      <c r="C33" s="164"/>
      <c r="D33" s="287" t="s">
        <v>168</v>
      </c>
    </row>
    <row r="34" spans="2:4" s="11" customFormat="1" ht="35.25" customHeight="1" x14ac:dyDescent="0.2">
      <c r="B34" s="156"/>
      <c r="C34" s="164"/>
      <c r="D34" s="287" t="s">
        <v>169</v>
      </c>
    </row>
    <row r="35" spans="2:4" s="11" customFormat="1" ht="35.25" customHeight="1" x14ac:dyDescent="0.2">
      <c r="B35" s="156"/>
      <c r="C35" s="164"/>
      <c r="D35" s="287" t="s">
        <v>170</v>
      </c>
    </row>
    <row r="36" spans="2:4" s="11" customFormat="1" ht="35.25" customHeight="1" x14ac:dyDescent="0.2">
      <c r="B36" s="156"/>
      <c r="C36" s="166"/>
      <c r="D36" s="287" t="s">
        <v>171</v>
      </c>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c r="C40" s="164"/>
      <c r="D40" s="287" t="s">
        <v>172</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5.25" customHeight="1" x14ac:dyDescent="0.2">
      <c r="B47" s="156"/>
      <c r="C47" s="164"/>
      <c r="D47" s="287" t="s">
        <v>173</v>
      </c>
    </row>
    <row r="48" spans="2:4" s="11" customFormat="1" ht="35.25" customHeight="1" x14ac:dyDescent="0.2">
      <c r="B48" s="156"/>
      <c r="C48" s="164"/>
      <c r="D48" s="287" t="s">
        <v>174</v>
      </c>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c r="C55" s="169"/>
      <c r="D55" s="287" t="s">
        <v>175</v>
      </c>
    </row>
    <row r="56" spans="2:4" s="11" customFormat="1" ht="35.25" customHeight="1" x14ac:dyDescent="0.2">
      <c r="B56" s="156"/>
      <c r="C56" s="166"/>
      <c r="D56" s="287" t="s">
        <v>176</v>
      </c>
    </row>
    <row r="57" spans="2:4" s="11" customFormat="1" ht="35.25" customHeight="1" x14ac:dyDescent="0.2">
      <c r="B57" s="156"/>
      <c r="C57" s="166"/>
      <c r="D57" s="287" t="s">
        <v>177</v>
      </c>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5.25" customHeight="1" x14ac:dyDescent="0.2">
      <c r="B62" s="156"/>
      <c r="C62" s="169"/>
      <c r="D62" s="287" t="s">
        <v>178</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c r="C69" s="169"/>
      <c r="D69" s="287" t="s">
        <v>175</v>
      </c>
    </row>
    <row r="70" spans="2:4" s="11" customFormat="1" ht="35.25" customHeight="1" x14ac:dyDescent="0.2">
      <c r="B70" s="156"/>
      <c r="C70" s="164"/>
      <c r="D70" s="287" t="s">
        <v>176</v>
      </c>
    </row>
    <row r="71" spans="2:4" s="11" customFormat="1" ht="35.25" customHeight="1" x14ac:dyDescent="0.2">
      <c r="B71" s="156"/>
      <c r="C71" s="166"/>
      <c r="D71" s="287" t="s">
        <v>177</v>
      </c>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35.25" customHeight="1" x14ac:dyDescent="0.2">
      <c r="B76" s="156"/>
      <c r="C76" s="169"/>
      <c r="D76" s="287" t="s">
        <v>175</v>
      </c>
    </row>
    <row r="77" spans="2:4" s="11" customFormat="1" ht="35.25" customHeight="1" x14ac:dyDescent="0.2">
      <c r="B77" s="156"/>
      <c r="C77" s="164"/>
      <c r="D77" s="287" t="s">
        <v>176</v>
      </c>
    </row>
    <row r="78" spans="2:4" s="11" customFormat="1" ht="35.25" customHeight="1" x14ac:dyDescent="0.2">
      <c r="B78" s="156"/>
      <c r="C78" s="166"/>
      <c r="D78" s="287" t="s">
        <v>177</v>
      </c>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Normal="100" workbookViewId="0">
      <selection activeCell="U27" sqref="U27"/>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hidden="1" customWidth="1"/>
    <col min="6" max="6" width="15.140625" style="5" hidden="1" customWidth="1"/>
    <col min="7" max="8" width="16.28515625" style="5" hidden="1" customWidth="1"/>
    <col min="9" max="9" width="15.5703125" style="5" hidden="1" customWidth="1"/>
    <col min="10" max="10" width="15.7109375" style="5" hidden="1" customWidth="1"/>
    <col min="11" max="12" width="16.28515625" style="5" hidden="1" customWidth="1"/>
    <col min="13" max="13" width="16.85546875" style="5" hidden="1" customWidth="1"/>
    <col min="14" max="14" width="16.85546875" style="6" hidden="1" customWidth="1"/>
    <col min="15" max="16" width="16.85546875" style="5" hidden="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HumanaDental Insurance Company</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t="str">
        <f>'Cover Page'!C9</f>
        <v>HumanaDental Insurance Company</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v>614318.46999999986</v>
      </c>
      <c r="R21" s="207">
        <v>496651.25999999995</v>
      </c>
      <c r="S21" s="135"/>
      <c r="T21" s="133"/>
      <c r="U21" s="206">
        <v>3491199.0566900168</v>
      </c>
      <c r="V21" s="207">
        <v>3166216.1348436545</v>
      </c>
      <c r="W21" s="135"/>
      <c r="X21" s="133"/>
      <c r="Y21" s="206">
        <v>6295216.9233099846</v>
      </c>
      <c r="Z21" s="207">
        <v>7764731.1851563472</v>
      </c>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615727.52</v>
      </c>
      <c r="R22" s="209">
        <v>496287.15000000014</v>
      </c>
      <c r="S22" s="210">
        <f>'Pt 1 Summary of Data'!L24</f>
        <v>419862.72</v>
      </c>
      <c r="T22" s="211">
        <f>SUM(Q22:S22)</f>
        <v>1531877.3900000001</v>
      </c>
      <c r="U22" s="208">
        <v>3517954.2123218467</v>
      </c>
      <c r="V22" s="209">
        <v>3268040.4164918289</v>
      </c>
      <c r="W22" s="210">
        <f>'Pt 1 Summary of Data'!N24</f>
        <v>2812918.6834454513</v>
      </c>
      <c r="X22" s="211">
        <f>SUM(U22:W22)</f>
        <v>9598913.3122591265</v>
      </c>
      <c r="Y22" s="208">
        <v>6112207.1076781508</v>
      </c>
      <c r="Z22" s="209">
        <v>7930879.0735081648</v>
      </c>
      <c r="AA22" s="210">
        <f>'Pt 1 Summary of Data'!P24</f>
        <v>9415054.1265545506</v>
      </c>
      <c r="AB22" s="211">
        <f>SUM(Y22:AA22)</f>
        <v>23458140.307740867</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615727.52</v>
      </c>
      <c r="R23" s="212">
        <f>SUM(R$22:R$22)</f>
        <v>496287.15000000014</v>
      </c>
      <c r="S23" s="212">
        <f>SUM(S$22:S$22)</f>
        <v>419862.72</v>
      </c>
      <c r="T23" s="211">
        <f>SUM(Q23:S23)</f>
        <v>1531877.3900000001</v>
      </c>
      <c r="U23" s="212">
        <f>SUM(U$22:U$22)</f>
        <v>3517954.2123218467</v>
      </c>
      <c r="V23" s="212">
        <f>SUM(V$22:V$22)</f>
        <v>3268040.4164918289</v>
      </c>
      <c r="W23" s="212">
        <f>SUM(W$22:W$22)</f>
        <v>2812918.6834454513</v>
      </c>
      <c r="X23" s="211">
        <f>SUM(U23:W23)</f>
        <v>9598913.3122591265</v>
      </c>
      <c r="Y23" s="359">
        <f>SUM(Y$22:Y$22)</f>
        <v>6112207.1076781508</v>
      </c>
      <c r="Z23" s="212">
        <f>SUM(Z$22:Z$22)</f>
        <v>7930879.0735081648</v>
      </c>
      <c r="AA23" s="212">
        <f>SUM(AA$22:AA$22)</f>
        <v>9415054.1265545506</v>
      </c>
      <c r="AB23" s="211">
        <f>SUM(Y23:AA23)</f>
        <v>23458140.307740867</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1263844.33</v>
      </c>
      <c r="R26" s="209">
        <v>1014341.0199999998</v>
      </c>
      <c r="S26" s="219">
        <f>'Pt 1 Summary of Data'!L21</f>
        <v>852646.02999999968</v>
      </c>
      <c r="T26" s="211">
        <f>SUM(Q26:S26)</f>
        <v>3130831.3799999994</v>
      </c>
      <c r="U26" s="218">
        <v>7640116.0274476996</v>
      </c>
      <c r="V26" s="209">
        <v>6714964.8600000013</v>
      </c>
      <c r="W26" s="219">
        <f>'Pt 1 Summary of Data'!N21</f>
        <v>5851690.1579907974</v>
      </c>
      <c r="X26" s="211">
        <f>SUM(U26:W26)</f>
        <v>20206771.045438498</v>
      </c>
      <c r="Y26" s="218">
        <v>7200248.5625523012</v>
      </c>
      <c r="Z26" s="209">
        <v>6931257.3699999992</v>
      </c>
      <c r="AA26" s="219">
        <f>'Pt 1 Summary of Data'!P21</f>
        <v>7061375.342009197</v>
      </c>
      <c r="AB26" s="211">
        <f>SUM(Y26:AA26)</f>
        <v>21192881.274561498</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-1027.8199999999961</v>
      </c>
      <c r="R27" s="209">
        <v>-7631.1000000000058</v>
      </c>
      <c r="S27" s="219">
        <f>'Pt 1 Summary of Data'!L35</f>
        <v>37239.759999999995</v>
      </c>
      <c r="T27" s="211">
        <f>SUM(Q27:S27)</f>
        <v>28580.839999999993</v>
      </c>
      <c r="U27" s="218">
        <v>137974.5634658942</v>
      </c>
      <c r="V27" s="209">
        <v>57820.856898254577</v>
      </c>
      <c r="W27" s="219">
        <f>'Pt 1 Summary of Data'!N35</f>
        <v>-238159.4331842247</v>
      </c>
      <c r="X27" s="211">
        <f>SUM(U27:W27)</f>
        <v>-42364.012820075935</v>
      </c>
      <c r="Y27" s="218">
        <v>241734.97653410578</v>
      </c>
      <c r="Z27" s="209">
        <v>113039.91310174536</v>
      </c>
      <c r="AA27" s="219">
        <f>'Pt 1 Summary of Data'!P35</f>
        <v>-542995.88681577495</v>
      </c>
      <c r="AB27" s="211">
        <f>SUM(Y27:AA27)</f>
        <v>-188220.99717992381</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1264872.1500000001</v>
      </c>
      <c r="R28" s="219">
        <f t="shared" si="0"/>
        <v>1021972.1199999998</v>
      </c>
      <c r="S28" s="219">
        <f t="shared" si="0"/>
        <v>815406.26999999967</v>
      </c>
      <c r="T28" s="79">
        <f>T$26-T$27</f>
        <v>3102250.5399999996</v>
      </c>
      <c r="U28" s="219">
        <f t="shared" si="0"/>
        <v>7502141.4639818054</v>
      </c>
      <c r="V28" s="219">
        <f t="shared" si="0"/>
        <v>6657144.0031017466</v>
      </c>
      <c r="W28" s="219">
        <f t="shared" si="0"/>
        <v>6089849.5911750225</v>
      </c>
      <c r="X28" s="79">
        <f>X$26-X$27</f>
        <v>20249135.058258574</v>
      </c>
      <c r="Y28" s="78">
        <f t="shared" si="0"/>
        <v>6958513.5860181954</v>
      </c>
      <c r="Z28" s="219">
        <f t="shared" si="0"/>
        <v>6818217.4568982534</v>
      </c>
      <c r="AA28" s="219">
        <f t="shared" si="0"/>
        <v>7604371.2288249722</v>
      </c>
      <c r="AB28" s="79">
        <f>AB$26-AB$27</f>
        <v>21381102.271741424</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4208</v>
      </c>
      <c r="R30" s="224">
        <v>3390.1666666666665</v>
      </c>
      <c r="S30" s="225">
        <f>'Pt 1 Summary of Data'!L49</f>
        <v>2879.25</v>
      </c>
      <c r="T30" s="226">
        <f>SUM(Q30:S30)</f>
        <v>10477.416666666666</v>
      </c>
      <c r="U30" s="227">
        <v>10161.570239076749</v>
      </c>
      <c r="V30" s="224">
        <v>8741.8687520438343</v>
      </c>
      <c r="W30" s="228">
        <f>'Pt 1 Summary of Data'!N49</f>
        <v>7402.9216367113413</v>
      </c>
      <c r="X30" s="226">
        <f>SUM(U30:W30)</f>
        <v>26306.360627831924</v>
      </c>
      <c r="Y30" s="227">
        <v>17805.346427589917</v>
      </c>
      <c r="Z30" s="224">
        <v>17089.047914622835</v>
      </c>
      <c r="AA30" s="228">
        <f>'Pt 1 Summary of Data'!P49</f>
        <v>16876.245029955335</v>
      </c>
      <c r="AB30" s="226">
        <f>SUM(Y30:AA30)</f>
        <v>51770.63937216808</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0.49379551079069206</v>
      </c>
      <c r="U33" s="237"/>
      <c r="V33" s="238"/>
      <c r="W33" s="238"/>
      <c r="X33" s="239">
        <f>IF(X30&lt;1000,"Not Required to Calculate",X23/X28)</f>
        <v>0.47404065826230074</v>
      </c>
      <c r="Y33" s="237"/>
      <c r="Z33" s="238"/>
      <c r="AA33" s="238"/>
      <c r="AB33" s="360">
        <f>IF(AB30&lt;1000,"Not Required to Calculate",AB23/AB28)</f>
        <v>1.0971436369183165</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B24" sqref="B24"/>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0</v>
      </c>
    </row>
    <row r="7" spans="2:3" ht="15.75" customHeight="1" x14ac:dyDescent="0.25">
      <c r="B7" s="25" t="s">
        <v>88</v>
      </c>
      <c r="C7" s="343" t="s">
        <v>127</v>
      </c>
    </row>
    <row r="8" spans="2:3" ht="15.75" customHeight="1" x14ac:dyDescent="0.25">
      <c r="B8" s="243" t="str">
        <f>'Cover Page'!C8</f>
        <v>HumanaDental Insurance Company</v>
      </c>
      <c r="C8" s="288"/>
    </row>
    <row r="9" spans="2:3" ht="15.75" customHeight="1" x14ac:dyDescent="0.25">
      <c r="B9" s="32" t="s">
        <v>90</v>
      </c>
      <c r="C9" s="288"/>
    </row>
    <row r="10" spans="2:3" ht="15.75" customHeight="1" x14ac:dyDescent="0.25">
      <c r="B10" s="243" t="str">
        <f>'Cover Page'!C9</f>
        <v>HumanaDental Insurance Company</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I21" sqref="I21"/>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0</v>
      </c>
    </row>
    <row r="7" spans="2:4" ht="15.75" customHeight="1" x14ac:dyDescent="0.25">
      <c r="B7" s="25" t="s">
        <v>88</v>
      </c>
      <c r="D7" s="342"/>
    </row>
    <row r="8" spans="2:4" ht="15.75" customHeight="1" x14ac:dyDescent="0.25">
      <c r="B8" s="243" t="str">
        <f>'Cover Page'!C8</f>
        <v>HumanaDental Insurance Company</v>
      </c>
    </row>
    <row r="9" spans="2:4" ht="15.75" customHeight="1" x14ac:dyDescent="0.25">
      <c r="B9" s="32" t="s">
        <v>90</v>
      </c>
    </row>
    <row r="10" spans="2:4" ht="15.75" customHeight="1" x14ac:dyDescent="0.25">
      <c r="B10" s="243" t="str">
        <f>'Cover Page'!C9</f>
        <v>HumanaDental Insurance Company</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2025-07-22T14:13:42Z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e2b6c078-73cb-4371-8a5b-e9fc18accbf8_Enabled">
    <vt:lpwstr>true</vt:lpwstr>
  </property>
  <property fmtid="{D5CDD505-2E9C-101B-9397-08002B2CF9AE}" pid="4" name="MSIP_Label_e2b6c078-73cb-4371-8a5b-e9fc18accbf8_SetDate">
    <vt:lpwstr>2024-07-05T19:27:07Z</vt:lpwstr>
  </property>
  <property fmtid="{D5CDD505-2E9C-101B-9397-08002B2CF9AE}" pid="5" name="MSIP_Label_e2b6c078-73cb-4371-8a5b-e9fc18accbf8_Method">
    <vt:lpwstr>Standard</vt:lpwstr>
  </property>
  <property fmtid="{D5CDD505-2E9C-101B-9397-08002B2CF9AE}" pid="6" name="MSIP_Label_e2b6c078-73cb-4371-8a5b-e9fc18accbf8_Name">
    <vt:lpwstr>INTERNAL</vt:lpwstr>
  </property>
  <property fmtid="{D5CDD505-2E9C-101B-9397-08002B2CF9AE}" pid="7" name="MSIP_Label_e2b6c078-73cb-4371-8a5b-e9fc18accbf8_SiteId">
    <vt:lpwstr>56c62bbe-8598-4b85-9e51-1ca753fa50f2</vt:lpwstr>
  </property>
  <property fmtid="{D5CDD505-2E9C-101B-9397-08002B2CF9AE}" pid="8" name="MSIP_Label_e2b6c078-73cb-4371-8a5b-e9fc18accbf8_ActionId">
    <vt:lpwstr>80eda154-3ae7-4de1-83f4-d48ab3a016d6</vt:lpwstr>
  </property>
  <property fmtid="{D5CDD505-2E9C-101B-9397-08002B2CF9AE}" pid="9" name="MSIP_Label_e2b6c078-73cb-4371-8a5b-e9fc18accbf8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