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filterPrivacy="1" codeName="ThisWorkbook" defaultThemeVersion="124226"/>
  <xr:revisionPtr revIDLastSave="0" documentId="13_ncr:1_{9766C6E1-CB9A-41F4-8CD1-176547D3C435}" xr6:coauthVersionLast="47" xr6:coauthVersionMax="47" xr10:uidLastSave="{00000000-0000-0000-0000-000000000000}"/>
  <bookViews>
    <workbookView xWindow="28680" yWindow="-120" windowWidth="29040" windowHeight="15720" tabRatio="827" activeTab="1" xr2:uid="{00000000-000D-0000-FFFF-FFFF00000000}"/>
  </bookViews>
  <sheets>
    <sheet name="Cover Page" sheetId="32" r:id="rId1"/>
    <sheet name="Pt 1 Summary of Data" sheetId="4" r:id="rId2"/>
    <sheet name="Pt 2 Premium and Claims" sheetId="18" r:id="rId3"/>
    <sheet name="Sheet1" sheetId="34" state="hidden" r:id="rId4"/>
    <sheet name="Pt 3 Expense Allocation" sheetId="30" r:id="rId5"/>
    <sheet name="Pt 4 MLR Calculation" sheetId="10" r:id="rId6"/>
    <sheet name="Pt 5 Additional Responses" sheetId="33" r:id="rId7"/>
    <sheet name="Attestation" sheetId="31" r:id="rId8"/>
  </sheets>
  <definedNames>
    <definedName name="BUSINESS_STATE_LIST">#REF!</definedName>
    <definedName name="_xlnm.Print_Area" localSheetId="7">Attestation!$B$1:$F$30</definedName>
    <definedName name="_xlnm.Print_Area" localSheetId="0">'Cover Page'!$A$1:$C$36</definedName>
    <definedName name="_xlnm.Print_Area" localSheetId="1">'Pt 1 Summary of Data'!$B$1:$P$59</definedName>
    <definedName name="_xlnm.Print_Area" localSheetId="2">'Pt 2 Premium and Claims'!$B$1:$P$59</definedName>
    <definedName name="_xlnm.Print_Area" localSheetId="4">'Pt 3 Expense Allocation'!$B$1:$D$87</definedName>
    <definedName name="_xlnm.Print_Area" localSheetId="5">'Pt 4 MLR Calculation'!$B$1:$AB$41</definedName>
    <definedName name="_xlnm.Print_Area" localSheetId="6">'Pt 5 Additional Responses'!$B$1:$C$49</definedName>
    <definedName name="_xlnm.Print_Titles" localSheetId="1">'Pt 1 Summary of Data'!$B:$D,'Pt 1 Summary of Data'!$1:$19</definedName>
    <definedName name="_xlnm.Print_Titles" localSheetId="2">'Pt 2 Premium and Claims'!$B:$D,'Pt 2 Premium and Claims'!$1:$20</definedName>
    <definedName name="_xlnm.Print_Titles" localSheetId="5">'Pt 4 MLR Calculation'!$B:$D,'Pt 4 MLR Calculation'!$1:$19</definedName>
    <definedName name="STATES_ONLY_LIST">#REF!</definedName>
    <definedName name="YEARS_LIST">#REF!</definedName>
    <definedName name="YES_NO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 i="18" l="1"/>
  <c r="L22" i="18"/>
  <c r="L30" i="18"/>
  <c r="L55" i="18" l="1"/>
  <c r="K55" i="18"/>
  <c r="D6" i="10" l="1"/>
  <c r="D8" i="10"/>
  <c r="D10" i="10"/>
  <c r="D12" i="10"/>
  <c r="D12" i="18"/>
  <c r="D10" i="18"/>
  <c r="D8" i="18"/>
  <c r="D6" i="18"/>
  <c r="D12" i="4" l="1"/>
  <c r="D10" i="4"/>
  <c r="D8" i="4"/>
  <c r="D6" i="4"/>
  <c r="I28" i="10" l="1"/>
  <c r="J28" i="10"/>
  <c r="E44" i="4" l="1"/>
  <c r="I23" i="10" l="1"/>
  <c r="Y28" i="10"/>
  <c r="Y23" i="10"/>
  <c r="U23" i="10"/>
  <c r="U28" i="10"/>
  <c r="Q28" i="10"/>
  <c r="Q23" i="10"/>
  <c r="M28" i="10"/>
  <c r="M23" i="10"/>
  <c r="O19" i="18"/>
  <c r="P19" i="18" s="1"/>
  <c r="M19" i="18"/>
  <c r="N19" i="18" s="1"/>
  <c r="K19" i="18"/>
  <c r="L19" i="18" s="1"/>
  <c r="I19" i="18"/>
  <c r="J19" i="18" s="1"/>
  <c r="G19" i="18"/>
  <c r="H19" i="18" s="1"/>
  <c r="E19" i="18"/>
  <c r="F19" i="18" s="1"/>
  <c r="M18" i="4"/>
  <c r="N18" i="4" s="1"/>
  <c r="O18" i="4"/>
  <c r="P18" i="4" s="1"/>
  <c r="K18" i="4"/>
  <c r="L18" i="4" s="1"/>
  <c r="I18" i="4"/>
  <c r="J18" i="4" s="1"/>
  <c r="G18" i="4"/>
  <c r="H18" i="4" s="1"/>
  <c r="E28" i="10"/>
  <c r="F23" i="10"/>
  <c r="E23" i="10"/>
  <c r="E18" i="4" l="1"/>
  <c r="E50" i="4" s="1"/>
  <c r="F18" i="4" l="1"/>
  <c r="J23" i="10" l="1"/>
  <c r="Z28" i="10" l="1"/>
  <c r="R28" i="10"/>
  <c r="Z23" i="10"/>
  <c r="V23" i="10"/>
  <c r="V28" i="10"/>
  <c r="N23" i="10"/>
  <c r="R23" i="10"/>
  <c r="N28" i="10"/>
  <c r="F28" i="10"/>
  <c r="H49" i="4" l="1"/>
  <c r="K30" i="10" s="1"/>
  <c r="L30" i="10" s="1"/>
  <c r="L49" i="4"/>
  <c r="E49" i="4"/>
  <c r="P49" i="4"/>
  <c r="AA30" i="10" s="1"/>
  <c r="AB30" i="10" s="1"/>
  <c r="O49" i="4"/>
  <c r="N49" i="4"/>
  <c r="W30" i="10" s="1"/>
  <c r="X30" i="10" s="1"/>
  <c r="M49" i="4"/>
  <c r="K49" i="4"/>
  <c r="J49" i="4"/>
  <c r="O30" i="10" s="1"/>
  <c r="P30" i="10" s="1"/>
  <c r="I49" i="4"/>
  <c r="G49" i="4"/>
  <c r="F49" i="4"/>
  <c r="G30" i="10" s="1"/>
  <c r="H30" i="10" s="1"/>
  <c r="E51" i="18"/>
  <c r="E24" i="4" s="1"/>
  <c r="H6" i="4"/>
  <c r="H21" i="4"/>
  <c r="K26" i="10" s="1"/>
  <c r="L26" i="10" s="1"/>
  <c r="H51" i="18"/>
  <c r="H24" i="4" s="1"/>
  <c r="K22" i="10" s="1"/>
  <c r="L22" i="10" s="1"/>
  <c r="F51" i="18"/>
  <c r="F24" i="4" s="1"/>
  <c r="E21" i="4"/>
  <c r="P51" i="18"/>
  <c r="P24" i="4" s="1"/>
  <c r="AA22" i="10" s="1"/>
  <c r="O51" i="18"/>
  <c r="O24" i="4" s="1"/>
  <c r="N51" i="18"/>
  <c r="N24" i="4" s="1"/>
  <c r="W22" i="10" s="1"/>
  <c r="X22" i="10" s="1"/>
  <c r="M51" i="18"/>
  <c r="L51" i="18"/>
  <c r="L24" i="4" s="1"/>
  <c r="S22" i="10" s="1"/>
  <c r="T22" i="10" s="1"/>
  <c r="K51" i="18"/>
  <c r="J51" i="18"/>
  <c r="J24" i="4" s="1"/>
  <c r="O22" i="10" s="1"/>
  <c r="P22" i="10" s="1"/>
  <c r="I51" i="18"/>
  <c r="I24" i="4" s="1"/>
  <c r="G51" i="18"/>
  <c r="G24" i="4" s="1"/>
  <c r="P21" i="4"/>
  <c r="O21" i="4"/>
  <c r="N21" i="4"/>
  <c r="M21" i="4"/>
  <c r="L21" i="4"/>
  <c r="K21" i="4"/>
  <c r="J21" i="4"/>
  <c r="O26" i="10" s="1"/>
  <c r="P26" i="10" s="1"/>
  <c r="I21" i="4"/>
  <c r="G21" i="4"/>
  <c r="F21" i="4"/>
  <c r="G26" i="10" s="1"/>
  <c r="H26" i="10" s="1"/>
  <c r="P44" i="4"/>
  <c r="O44" i="4"/>
  <c r="N44" i="4"/>
  <c r="M44" i="4"/>
  <c r="L44" i="4"/>
  <c r="K44" i="4"/>
  <c r="B12" i="33"/>
  <c r="B10" i="33"/>
  <c r="B8" i="33"/>
  <c r="B6" i="33"/>
  <c r="J44" i="4"/>
  <c r="I44" i="4"/>
  <c r="H44" i="4"/>
  <c r="G44" i="4"/>
  <c r="F44" i="4"/>
  <c r="B12" i="31"/>
  <c r="B10" i="31"/>
  <c r="B8" i="31"/>
  <c r="B6" i="31"/>
  <c r="B12" i="30"/>
  <c r="B10" i="30"/>
  <c r="B8" i="30"/>
  <c r="B6" i="30"/>
  <c r="M24" i="4" l="1"/>
  <c r="AB22" i="10"/>
  <c r="K24" i="4"/>
  <c r="AA26" i="10"/>
  <c r="AB26" i="10" s="1"/>
  <c r="W26" i="10"/>
  <c r="N35" i="4"/>
  <c r="W27" i="10" s="1"/>
  <c r="X27" i="10" s="1"/>
  <c r="S26" i="10"/>
  <c r="T26" i="10" s="1"/>
  <c r="S30" i="10"/>
  <c r="T30" i="10" s="1"/>
  <c r="G22" i="10"/>
  <c r="H22" i="10" s="1"/>
  <c r="O35" i="4"/>
  <c r="G35" i="4"/>
  <c r="H35" i="4"/>
  <c r="K27" i="10" s="1"/>
  <c r="L27" i="10" s="1"/>
  <c r="L28" i="10" s="1"/>
  <c r="P35" i="4"/>
  <c r="AA27" i="10" s="1"/>
  <c r="AB27" i="10" s="1"/>
  <c r="M35" i="4"/>
  <c r="L35" i="4"/>
  <c r="S27" i="10" s="1"/>
  <c r="F35" i="4"/>
  <c r="G27" i="10" s="1"/>
  <c r="H27" i="10" s="1"/>
  <c r="H28" i="10" s="1"/>
  <c r="E35" i="4"/>
  <c r="AA23" i="10"/>
  <c r="AB23" i="10" s="1"/>
  <c r="W23" i="10"/>
  <c r="X23" i="10" s="1"/>
  <c r="S23" i="10"/>
  <c r="T23" i="10" s="1"/>
  <c r="O23" i="10"/>
  <c r="P23" i="10" s="1"/>
  <c r="K23" i="10"/>
  <c r="L23" i="10" s="1"/>
  <c r="K35" i="4"/>
  <c r="I35" i="4"/>
  <c r="J35" i="4"/>
  <c r="O27" i="10" s="1"/>
  <c r="P27" i="10" s="1"/>
  <c r="P28" i="10" s="1"/>
  <c r="X26" i="10" l="1"/>
  <c r="X28" i="10" s="1"/>
  <c r="X33" i="10" s="1"/>
  <c r="AB28" i="10"/>
  <c r="AB33" i="10" s="1"/>
  <c r="W28" i="10"/>
  <c r="G23" i="10"/>
  <c r="H23" i="10" s="1"/>
  <c r="T27" i="10"/>
  <c r="T28" i="10" s="1"/>
  <c r="T33" i="10" s="1"/>
  <c r="S28" i="10"/>
  <c r="AA28" i="10"/>
  <c r="K28" i="10"/>
  <c r="G28" i="10"/>
  <c r="L33" i="10"/>
  <c r="P33" i="10"/>
  <c r="H33" i="10"/>
  <c r="O28" i="10"/>
</calcChain>
</file>

<file path=xl/sharedStrings.xml><?xml version="1.0" encoding="utf-8"?>
<sst xmlns="http://schemas.openxmlformats.org/spreadsheetml/2006/main" count="311" uniqueCount="170">
  <si>
    <t>1.</t>
  </si>
  <si>
    <t>2.</t>
  </si>
  <si>
    <t>3.</t>
  </si>
  <si>
    <t>4.</t>
  </si>
  <si>
    <t>5.</t>
  </si>
  <si>
    <t>Number of covered lives</t>
  </si>
  <si>
    <t>Claims</t>
  </si>
  <si>
    <t>CY</t>
  </si>
  <si>
    <t>Individual</t>
  </si>
  <si>
    <t>Small Group</t>
  </si>
  <si>
    <t>Large Group</t>
  </si>
  <si>
    <t>PY2</t>
  </si>
  <si>
    <t>PY1</t>
  </si>
  <si>
    <t xml:space="preserve">  </t>
  </si>
  <si>
    <t>2.10</t>
  </si>
  <si>
    <t>Direct premium written</t>
  </si>
  <si>
    <t>Unearned premium prior year</t>
  </si>
  <si>
    <t>Premium balances written off</t>
  </si>
  <si>
    <t>Direct sales salaries and benefits</t>
  </si>
  <si>
    <t>Agents and brokers fees and commissions</t>
  </si>
  <si>
    <t>Other general and administrative expenses</t>
  </si>
  <si>
    <t>Regulatory authority licenses and fees</t>
  </si>
  <si>
    <t>Other taxes</t>
  </si>
  <si>
    <t>Number of life-years</t>
  </si>
  <si>
    <t>Medical Loss Ratio Numerator</t>
  </si>
  <si>
    <t>Medical Loss Ratio Denominator</t>
  </si>
  <si>
    <t>Contingent benefit and lawsuit reserves</t>
  </si>
  <si>
    <t>Member months</t>
  </si>
  <si>
    <t>Direct claim liability prior year</t>
  </si>
  <si>
    <t>Direct claim reserves prior year</t>
  </si>
  <si>
    <t>Reserve for experience rating refunds (rate credits) prior year</t>
  </si>
  <si>
    <t>Experience rating refunds (rate credits) paid</t>
  </si>
  <si>
    <t>Premium</t>
  </si>
  <si>
    <t>Health Insurance Coverage</t>
  </si>
  <si>
    <t>Unearned premium MLR Reporting year</t>
  </si>
  <si>
    <t>Direct claim liability</t>
  </si>
  <si>
    <t>Direct claim reserves</t>
  </si>
  <si>
    <t>Reserve for experience rating refunds (rate credits)</t>
  </si>
  <si>
    <t>Total direct premium earned</t>
  </si>
  <si>
    <t>Claims Paid</t>
  </si>
  <si>
    <t xml:space="preserve">Total </t>
  </si>
  <si>
    <t>Total</t>
  </si>
  <si>
    <t xml:space="preserve">  3.2 a   State income, excise, business, and other taxes</t>
  </si>
  <si>
    <t>2.4b Reserves for claims incurred only during the MLR reporting year, calculated as of 3/31 of the following year</t>
  </si>
  <si>
    <t>2.2b Liability for claims incurred only during the MLR reporting year, calculated as of 3/31 of the following year</t>
  </si>
  <si>
    <t>Adjusted incurred claims as reported on MLR Form for prior year(s)</t>
  </si>
  <si>
    <t>Federal and State Taxes and Licensing or Regulatory Fees</t>
  </si>
  <si>
    <t xml:space="preserve">Non-Claims Costs </t>
  </si>
  <si>
    <t xml:space="preserve">Other Indicators or information </t>
  </si>
  <si>
    <t xml:space="preserve">Total incurred claims </t>
  </si>
  <si>
    <t xml:space="preserve">MLR Denominator (Line 2.1 - Line 2.2) </t>
  </si>
  <si>
    <t>2.2a Liability as of 12/31 of MLR reporting year for all claims regardless of incurred date</t>
  </si>
  <si>
    <t>2.4a Reserves as of 12/31 of MLR reporting year for all claims regardless of incurred date</t>
  </si>
  <si>
    <t xml:space="preserve">Net investment income and other gain / (loss) </t>
  </si>
  <si>
    <t>2.1b  Claims incurred only during the MLR reporting year, paid through 3/31 of the following year</t>
  </si>
  <si>
    <t>2.1a  Claims paid during the MLR reporting year regardless of incurred date</t>
  </si>
  <si>
    <t>6.</t>
  </si>
  <si>
    <t>7.</t>
  </si>
  <si>
    <t xml:space="preserve">  3.1 a  Federal income taxes deductible from premium in MLR calculations </t>
  </si>
  <si>
    <t>Part 1 - Summary of Data</t>
  </si>
  <si>
    <t>Part 2 - Premium and Claims</t>
  </si>
  <si>
    <t>Cell Keys:</t>
  </si>
  <si>
    <t/>
  </si>
  <si>
    <t xml:space="preserve">Federal Tax Exempt </t>
  </si>
  <si>
    <t>Premium:</t>
  </si>
  <si>
    <t>Claims:</t>
  </si>
  <si>
    <t>Pink cells require no data input - locked down</t>
  </si>
  <si>
    <t xml:space="preserve">  3.1 b  Other Federal Taxes (other than income tax) and assessments deductible from premium</t>
  </si>
  <si>
    <t>Department of Managed Health Care</t>
  </si>
  <si>
    <t>Part 4 - MLR Calculation</t>
  </si>
  <si>
    <t xml:space="preserve">Grey cells require no data input </t>
  </si>
  <si>
    <t>Grey cells require no data input</t>
  </si>
  <si>
    <t>Total Federal and State Taxes and fees to be excluded from premium</t>
  </si>
  <si>
    <t>MLR</t>
  </si>
  <si>
    <t>Description of Expense Element (by Type)</t>
  </si>
  <si>
    <t>NEW</t>
  </si>
  <si>
    <t>Detailed Description of Expense Allocation Methods</t>
  </si>
  <si>
    <t>1.  Incurred Claims</t>
  </si>
  <si>
    <t>2.  Federal and State Taxes and Licensing or Regulatory Fees</t>
  </si>
  <si>
    <t>2.a Federal taxes and assessments</t>
  </si>
  <si>
    <t>2.b State insurance, premium and other taxes</t>
  </si>
  <si>
    <t xml:space="preserve">2.c Community benefit expenditures </t>
  </si>
  <si>
    <t>2.d Regulatory authority licenses and fees</t>
  </si>
  <si>
    <t>Premium earned (Part 1 Line 1.1)</t>
  </si>
  <si>
    <t>Federal and State taxes and licensing or regulatory fees ( Part 1 Line 3.4)</t>
  </si>
  <si>
    <t>MLR Reporting Year</t>
  </si>
  <si>
    <t>Federal Tax Exempt Status? Please enter Yes or No</t>
  </si>
  <si>
    <t>Health Plan ID</t>
  </si>
  <si>
    <t>Legal Name</t>
  </si>
  <si>
    <t>DBA</t>
  </si>
  <si>
    <t>dBA</t>
  </si>
  <si>
    <t>Attestation</t>
  </si>
  <si>
    <t>Attestation Statement</t>
  </si>
  <si>
    <t>Chief Executive Officer/President</t>
  </si>
  <si>
    <t>Chief Financial Officer</t>
  </si>
  <si>
    <t>Name of Entity to whom business was sold or transferred</t>
  </si>
  <si>
    <t>Deferred experience for prior year</t>
  </si>
  <si>
    <t>Deferred experience for current year</t>
  </si>
  <si>
    <t>Total non-claims costs</t>
  </si>
  <si>
    <t>Part 3 - Expense Allocation</t>
  </si>
  <si>
    <t>Incurred dental incentive pool and bonuses</t>
  </si>
  <si>
    <t>Blue cells: computed cell (formula cell)</t>
  </si>
  <si>
    <t>Cell Key:</t>
  </si>
  <si>
    <t xml:space="preserve">  3.2 c   Community benefit expenditures </t>
  </si>
  <si>
    <t xml:space="preserve">  3.2 b   State premium taxes </t>
  </si>
  <si>
    <t>Part 1</t>
  </si>
  <si>
    <t>DHMO Products</t>
  </si>
  <si>
    <t>DPPO &amp; Indemnity Products</t>
  </si>
  <si>
    <t>3.  Non-Claims costs</t>
  </si>
  <si>
    <t>3.a Direct sales salaries and benefits</t>
  </si>
  <si>
    <t>3.b Agents and brokers fees and commissions</t>
  </si>
  <si>
    <t>3.c Other taxes</t>
  </si>
  <si>
    <t>2.6a Experience rating refunds, with all incurred dates, paid in the MLR reporting year</t>
  </si>
  <si>
    <t>2.6b Experience rating refunds associated with premium earned only in the reporting year and paid through 3/31 of the following year</t>
  </si>
  <si>
    <t>2.7a Reserved in MLR reporting year regardless of incurred date</t>
  </si>
  <si>
    <t>2.7b Reserves specific to the MLR reporting year through 3/31 of the following year</t>
  </si>
  <si>
    <t>2.8</t>
  </si>
  <si>
    <t>2.9a  Paid dental incentive pools and bonuses MLR Reporting year</t>
  </si>
  <si>
    <t>2.9b  Accrued dental incentive pools and bonuses MLR Reporting year</t>
  </si>
  <si>
    <t>2.9c  Accrued dental incentive pools and bonuses prior year</t>
  </si>
  <si>
    <t>2.11</t>
  </si>
  <si>
    <t>MLR numerator (Line 1.2)</t>
  </si>
  <si>
    <t xml:space="preserve">4.3a   Taxes and assessments (exclude amounts reported in Section 3 or Line 10) 
</t>
  </si>
  <si>
    <t>4.3b   Fines and penalties of regulatory authorities (exclude amounts reported in Line 3.3)</t>
  </si>
  <si>
    <t>Part 2</t>
  </si>
  <si>
    <t>Part 3</t>
  </si>
  <si>
    <t>Part 4</t>
  </si>
  <si>
    <t>Part 5</t>
  </si>
  <si>
    <t>3.d Other general and administrative expenses</t>
  </si>
  <si>
    <t xml:space="preserve">Other Federal income taxes (exclude taxes on Line 3.1a and 3.1b) </t>
  </si>
  <si>
    <t xml:space="preserve">Tax Rate </t>
  </si>
  <si>
    <t>Part 5 - Additional Responses</t>
  </si>
  <si>
    <t>Adjusted incurred claims as of 3/31 of the year following the MLR reporting year (Part 1 Line 2.1)</t>
  </si>
  <si>
    <t>Total incurred claims (MLR Form Part 2, Line 2.11)</t>
  </si>
  <si>
    <t>Enter DMHC Health Plan ID. Insurers may leave this field blank</t>
  </si>
  <si>
    <t xml:space="preserve">Federal taxes and assessments incurred by the reporting health plan or health insurer during the MLR reporting year </t>
  </si>
  <si>
    <t>State insurance, premium and other taxes incurred by the reporting health plan or heath insurer during the MLR reporting year (deductible from premium in MLR calculation)</t>
  </si>
  <si>
    <t>MLR Calculation (for Health plans or health insurers with at least 1,000 life years in the Total column of Line 3.1)</t>
  </si>
  <si>
    <t>Blank cells require input from Health plan or Health insurer</t>
  </si>
  <si>
    <t>Department of Managed Health Care/Department of Insurance</t>
  </si>
  <si>
    <t xml:space="preserve">Medical Loss Ratio Reporting Form </t>
  </si>
  <si>
    <t>Life-years (Part 1 Line 5.3)</t>
  </si>
  <si>
    <t>Medical Loss Ratio Reporting Form: Dental Coverage</t>
  </si>
  <si>
    <t xml:space="preserve">Medical Loss Ratio Reporting Form: Dental Coverage </t>
  </si>
  <si>
    <t>Dental Coverage</t>
  </si>
  <si>
    <t>Revised Version 5.26.15</t>
  </si>
  <si>
    <t>Version 4.22.15</t>
  </si>
  <si>
    <t>Revised Version 4.15.16 corrected dates for Cycle Year (CY)2015-2016 on TABs Parts 1, 2 and 4.</t>
  </si>
  <si>
    <t xml:space="preserve">Total as of </t>
  </si>
  <si>
    <t>Revised Version 5.10.17 12/31 and 3/31 Columns years to be auto populated on TABs Parts 1 and 2.</t>
  </si>
  <si>
    <t>INFORMATION ABOUT COMPLETING EACH COLUMN AND ROW.</t>
  </si>
  <si>
    <r>
      <t xml:space="preserve">Part 1
</t>
    </r>
    <r>
      <rPr>
        <b/>
        <sz val="12"/>
        <color rgb="FFC00000"/>
        <rFont val="Arial"/>
        <family val="2"/>
      </rPr>
      <t xml:space="preserve">NOTE: REFER TO MLR INSTRUCTIONS FOR IMPORTANT </t>
    </r>
  </si>
  <si>
    <r>
      <t xml:space="preserve">Part 2
</t>
    </r>
    <r>
      <rPr>
        <b/>
        <sz val="12"/>
        <color rgb="FFC00000"/>
        <rFont val="Arial"/>
        <family val="2"/>
      </rPr>
      <t xml:space="preserve">NOTE: REFER TO MLR INSTRUCTIONS FOR IMPORTANT </t>
    </r>
  </si>
  <si>
    <r>
      <t>Part 4</t>
    </r>
    <r>
      <rPr>
        <b/>
        <sz val="12"/>
        <color rgb="FFC00000"/>
        <rFont val="Arial"/>
        <family val="2"/>
      </rPr>
      <t xml:space="preserve">
NOTE: REFER TO MLR INSTRUCTIONS FOR IMPORTANT </t>
    </r>
  </si>
  <si>
    <t>Effective date of sale or transfer</t>
  </si>
  <si>
    <t>1. If a health plan or health insurer uses the hightest premium tax rate in the State, the health plan or health insurer must report applicabe highest State health premium tax rate.</t>
  </si>
  <si>
    <t>2. If the health plan or health insurer included deferred experience for prior year and excluded deferred experience for current year, provide the total direct written premium and total incurred claims for the deferred experience by market.</t>
  </si>
  <si>
    <t>3. If the health plan or health insurer novated any business in the MLR reporting year effective during the reporting year provide the name of the entity to whom the business was sold or transferred and the date of the sale or transfer.</t>
  </si>
  <si>
    <t>The officers of this reporting Health plan being duly sworn, each attest that he/she is the described officer of the reporting Health plan, and that this MLR Reporting Form, the Company/Health plan Associations, and any supplemental submission that the Health plan includes are full and true statements of all the elements included therein for the MLR reporting year stated above, and that the MLR Reporting Form has been completed in accordance with the Department of Managed Health Care’s guidance and reporting instructions, according to the best of his/her information, knowledge and belief.  Furthermore, the scope of this attestation by the described officer includes any related electronic filings and postings for the MLR reporting year stated above and which are required by Department of Managed Health Care.</t>
  </si>
  <si>
    <t>Revised Version 5.20.19 Document Accessible</t>
  </si>
  <si>
    <t xml:space="preserve">Premier Access Insurance Company </t>
  </si>
  <si>
    <t>No</t>
  </si>
  <si>
    <t>Allocated based on actual incurred claims by plan size</t>
  </si>
  <si>
    <t xml:space="preserve">Cost are allocated in proportion to net premium income </t>
  </si>
  <si>
    <t xml:space="preserve">Allocated based on actual incurred broker commissions by the State. </t>
  </si>
  <si>
    <t>No Agents and brokers commissions expenses allocated to the Individual plans due to the nature of sale.</t>
  </si>
  <si>
    <t>Cost are allocated in proportion to net premium income</t>
  </si>
  <si>
    <t>2024</t>
  </si>
  <si>
    <t>Harvey F. Littman</t>
  </si>
  <si>
    <t>Michael K. Scott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</si>
</sst>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quot;$&quot;* #,##0;[Red]\ _(&quot;$&quot;* \(#,##0\);"/>
    <numFmt numFmtId="16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0"/>
      <name val="Arial"/>
      <family val="2"/>
    </font>
    <font>
      <sz val="8"/>
      <name val="Arial"/>
      <family val="2"/>
    </font>
    <font>
      <sz val="11"/>
      <color theme="1"/>
      <name val="Calibri"/>
      <family val="2"/>
      <scheme val="minor"/>
    </font>
    <font>
      <sz val="10"/>
      <color theme="1"/>
      <name val="Arial"/>
      <family val="2"/>
    </font>
    <font>
      <b/>
      <sz val="48"/>
      <name val="Arial"/>
      <family val="2"/>
    </font>
    <font>
      <b/>
      <sz val="20"/>
      <name val="Arial"/>
      <family val="2"/>
    </font>
    <font>
      <sz val="12"/>
      <name val="Arial"/>
      <family val="2"/>
    </font>
    <font>
      <b/>
      <sz val="12"/>
      <name val="Arial"/>
      <family val="2"/>
    </font>
    <font>
      <b/>
      <sz val="12"/>
      <color indexed="8"/>
      <name val="Arial"/>
      <family val="2"/>
    </font>
    <font>
      <sz val="12"/>
      <color theme="0"/>
      <name val="Arial"/>
      <family val="2"/>
    </font>
    <font>
      <i/>
      <sz val="12"/>
      <name val="Arial"/>
      <family val="2"/>
    </font>
    <font>
      <sz val="12"/>
      <color indexed="10"/>
      <name val="Arial"/>
      <family val="2"/>
    </font>
    <font>
      <sz val="12"/>
      <color rgb="FFFFFF00"/>
      <name val="Arial"/>
      <family val="2"/>
    </font>
    <font>
      <sz val="12"/>
      <color theme="1"/>
      <name val="Arial"/>
      <family val="2"/>
    </font>
    <font>
      <b/>
      <sz val="18"/>
      <name val="Arial"/>
      <family val="2"/>
    </font>
    <font>
      <b/>
      <sz val="12"/>
      <color rgb="FFC00000"/>
      <name val="Arial"/>
      <family val="2"/>
    </font>
    <font>
      <sz val="10"/>
      <name val="Arial"/>
      <family val="2"/>
    </font>
    <font>
      <b/>
      <i/>
      <sz val="12"/>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theme="5" tint="0.79995117038483843"/>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FF0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top style="thin">
        <color indexed="64"/>
      </top>
      <bottom/>
      <diagonal/>
    </border>
    <border>
      <left/>
      <right style="medium">
        <color indexed="64"/>
      </right>
      <top style="medium">
        <color indexed="64"/>
      </top>
      <bottom/>
      <diagonal/>
    </border>
    <border>
      <left/>
      <right style="hair">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hair">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diagonal/>
    </border>
    <border>
      <left style="hair">
        <color indexed="64"/>
      </left>
      <right style="hair">
        <color indexed="64"/>
      </right>
      <top/>
      <bottom style="thin">
        <color indexed="64"/>
      </bottom>
      <diagonal/>
    </border>
    <border>
      <left style="medium">
        <color indexed="64"/>
      </left>
      <right style="hair">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hair">
        <color indexed="64"/>
      </right>
      <top style="medium">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medium">
        <color indexed="64"/>
      </right>
      <top style="medium">
        <color indexed="64"/>
      </top>
      <bottom/>
      <diagonal/>
    </border>
    <border>
      <left/>
      <right style="hair">
        <color indexed="64"/>
      </right>
      <top/>
      <bottom style="thin">
        <color indexed="64"/>
      </bottom>
      <diagonal/>
    </border>
    <border>
      <left/>
      <right style="hair">
        <color indexed="64"/>
      </right>
      <top/>
      <bottom style="medium">
        <color indexed="64"/>
      </bottom>
      <diagonal/>
    </border>
    <border>
      <left style="hair">
        <color indexed="64"/>
      </left>
      <right style="thin">
        <color indexed="64"/>
      </right>
      <top/>
      <bottom/>
      <diagonal/>
    </border>
  </borders>
  <cellStyleXfs count="328">
    <xf numFmtId="0" fontId="0" fillId="0" borderId="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44" fontId="1" fillId="0" borderId="0" applyFont="0" applyFill="0" applyBorder="0" applyAlignment="0" applyProtection="0"/>
    <xf numFmtId="9" fontId="40" fillId="0" borderId="0" applyFont="0" applyFill="0" applyBorder="0" applyAlignment="0" applyProtection="0"/>
  </cellStyleXfs>
  <cellXfs count="374">
    <xf numFmtId="0" fontId="0" fillId="0" borderId="0" xfId="0"/>
    <xf numFmtId="0" fontId="4" fillId="0" borderId="0" xfId="0" applyFont="1"/>
    <xf numFmtId="0" fontId="24" fillId="0" borderId="0" xfId="126" applyFont="1"/>
    <xf numFmtId="0" fontId="24" fillId="0" borderId="0" xfId="0" applyFont="1" applyProtection="1">
      <protection locked="0"/>
    </xf>
    <xf numFmtId="0" fontId="4" fillId="0" borderId="0" xfId="126" applyProtection="1">
      <protection locked="0"/>
    </xf>
    <xf numFmtId="0" fontId="4" fillId="0" borderId="0" xfId="125" applyFont="1" applyProtection="1">
      <protection locked="0"/>
    </xf>
    <xf numFmtId="0" fontId="4" fillId="0" borderId="0" xfId="0" applyFont="1" applyProtection="1">
      <protection locked="0"/>
    </xf>
    <xf numFmtId="0" fontId="4" fillId="0" borderId="0" xfId="0" applyFont="1" applyAlignment="1" applyProtection="1">
      <alignment horizontal="left"/>
      <protection locked="0"/>
    </xf>
    <xf numFmtId="0" fontId="4" fillId="0" borderId="0" xfId="0" applyFont="1" applyAlignment="1" applyProtection="1">
      <alignment horizontal="right"/>
      <protection locked="0"/>
    </xf>
    <xf numFmtId="0" fontId="24" fillId="0" borderId="0" xfId="126" applyFont="1" applyProtection="1">
      <protection locked="0"/>
    </xf>
    <xf numFmtId="0" fontId="0" fillId="0" borderId="0" xfId="0" applyProtection="1">
      <protection locked="0"/>
    </xf>
    <xf numFmtId="0" fontId="30" fillId="0" borderId="0" xfId="0" applyFont="1"/>
    <xf numFmtId="0" fontId="30" fillId="0" borderId="0" xfId="0" applyFont="1" applyProtection="1">
      <protection locked="0"/>
    </xf>
    <xf numFmtId="0" fontId="31" fillId="0" borderId="0" xfId="0" applyFont="1"/>
    <xf numFmtId="0" fontId="30" fillId="0" borderId="0" xfId="0" applyFont="1" applyAlignment="1">
      <alignment wrapText="1"/>
    </xf>
    <xf numFmtId="0" fontId="30" fillId="24" borderId="36" xfId="325" applyFont="1" applyFill="1" applyBorder="1"/>
    <xf numFmtId="0" fontId="30" fillId="24" borderId="35" xfId="325" applyFont="1" applyFill="1" applyBorder="1"/>
    <xf numFmtId="0" fontId="30" fillId="24" borderId="84" xfId="325" applyFont="1" applyFill="1" applyBorder="1" applyAlignment="1" applyProtection="1">
      <alignment horizontal="center"/>
      <protection locked="0"/>
    </xf>
    <xf numFmtId="0" fontId="31" fillId="0" borderId="23" xfId="325" quotePrefix="1" applyFont="1" applyBorder="1" applyAlignment="1">
      <alignment horizontal="right" vertical="center"/>
    </xf>
    <xf numFmtId="0" fontId="31" fillId="0" borderId="15" xfId="325" applyFont="1" applyBorder="1" applyAlignment="1">
      <alignment vertical="center"/>
    </xf>
    <xf numFmtId="49" fontId="31" fillId="0" borderId="62" xfId="325" applyNumberFormat="1" applyFont="1" applyBorder="1" applyAlignment="1" applyProtection="1">
      <alignment horizontal="left" vertical="center"/>
      <protection locked="0"/>
    </xf>
    <xf numFmtId="0" fontId="31" fillId="0" borderId="62" xfId="325" applyFont="1" applyBorder="1" applyAlignment="1" applyProtection="1">
      <alignment horizontal="left" vertical="center"/>
      <protection locked="0"/>
    </xf>
    <xf numFmtId="0" fontId="32" fillId="0" borderId="42" xfId="0" quotePrefix="1" applyFont="1" applyBorder="1" applyAlignment="1">
      <alignment horizontal="right"/>
    </xf>
    <xf numFmtId="0" fontId="31" fillId="0" borderId="63" xfId="325" applyFont="1" applyBorder="1" applyAlignment="1">
      <alignment wrapText="1"/>
    </xf>
    <xf numFmtId="0" fontId="31" fillId="0" borderId="64" xfId="325" applyFont="1" applyBorder="1" applyProtection="1">
      <protection locked="0"/>
    </xf>
    <xf numFmtId="0" fontId="33" fillId="0" borderId="0" xfId="0" applyFont="1" applyProtection="1">
      <protection locked="0"/>
    </xf>
    <xf numFmtId="0" fontId="30" fillId="0" borderId="0" xfId="125" applyFont="1" applyProtection="1">
      <protection locked="0"/>
    </xf>
    <xf numFmtId="0" fontId="31" fillId="0" borderId="0" xfId="125" applyFont="1"/>
    <xf numFmtId="0" fontId="30" fillId="0" borderId="0" xfId="125" applyFont="1"/>
    <xf numFmtId="0" fontId="30" fillId="0" borderId="0" xfId="0" applyFont="1" applyAlignment="1" applyProtection="1">
      <alignment wrapText="1"/>
      <protection locked="0"/>
    </xf>
    <xf numFmtId="0" fontId="30" fillId="0" borderId="0" xfId="126" applyFont="1"/>
    <xf numFmtId="0" fontId="30" fillId="0" borderId="0" xfId="126" applyFont="1" applyProtection="1">
      <protection locked="0"/>
    </xf>
    <xf numFmtId="0" fontId="30" fillId="26" borderId="0" xfId="126" applyFont="1" applyFill="1"/>
    <xf numFmtId="49" fontId="30" fillId="0" borderId="0" xfId="0" applyNumberFormat="1" applyFont="1" applyAlignment="1" applyProtection="1">
      <alignment horizontal="left"/>
      <protection locked="0"/>
    </xf>
    <xf numFmtId="0" fontId="31" fillId="0" borderId="0" xfId="125" applyFont="1" applyAlignment="1">
      <alignment horizontal="left"/>
    </xf>
    <xf numFmtId="0" fontId="30" fillId="0" borderId="0" xfId="125" applyFont="1" applyAlignment="1" applyProtection="1">
      <alignment wrapText="1"/>
      <protection locked="0"/>
    </xf>
    <xf numFmtId="0" fontId="30" fillId="0" borderId="0" xfId="0" applyFont="1" applyAlignment="1" applyProtection="1">
      <alignment horizontal="right"/>
      <protection locked="0"/>
    </xf>
    <xf numFmtId="49" fontId="30" fillId="0" borderId="36" xfId="0" applyNumberFormat="1" applyFont="1" applyBorder="1" applyAlignment="1">
      <alignment horizontal="center" vertical="top" wrapText="1"/>
    </xf>
    <xf numFmtId="49" fontId="30" fillId="0" borderId="35" xfId="0" applyNumberFormat="1" applyFont="1" applyBorder="1" applyAlignment="1">
      <alignment horizontal="center" vertical="top" wrapText="1"/>
    </xf>
    <xf numFmtId="49" fontId="30" fillId="0" borderId="27" xfId="0" applyNumberFormat="1" applyFont="1" applyBorder="1" applyAlignment="1">
      <alignment horizontal="center" vertical="top" wrapText="1"/>
    </xf>
    <xf numFmtId="14" fontId="30" fillId="0" borderId="41" xfId="0" applyNumberFormat="1" applyFont="1" applyBorder="1" applyAlignment="1">
      <alignment horizontal="center" vertical="top" wrapText="1"/>
    </xf>
    <xf numFmtId="14" fontId="30" fillId="0" borderId="33" xfId="0" applyNumberFormat="1" applyFont="1" applyBorder="1" applyAlignment="1">
      <alignment horizontal="center" vertical="top" wrapText="1"/>
    </xf>
    <xf numFmtId="14" fontId="30" fillId="0" borderId="46" xfId="0" applyNumberFormat="1" applyFont="1" applyBorder="1" applyAlignment="1">
      <alignment horizontal="center" vertical="top" wrapText="1"/>
    </xf>
    <xf numFmtId="0" fontId="30" fillId="0" borderId="53" xfId="0" applyFont="1" applyBorder="1" applyAlignment="1">
      <alignment horizontal="center" vertical="top" wrapText="1"/>
    </xf>
    <xf numFmtId="0" fontId="30" fillId="0" borderId="51" xfId="0" applyFont="1" applyBorder="1" applyAlignment="1">
      <alignment horizontal="center" vertical="top" wrapText="1"/>
    </xf>
    <xf numFmtId="0" fontId="30" fillId="0" borderId="25" xfId="0" applyFont="1" applyBorder="1" applyAlignment="1">
      <alignment horizontal="center" vertical="top" wrapText="1"/>
    </xf>
    <xf numFmtId="0" fontId="30" fillId="0" borderId="86" xfId="0" applyFont="1" applyBorder="1" applyAlignment="1">
      <alignment horizontal="center" vertical="top" wrapText="1"/>
    </xf>
    <xf numFmtId="0" fontId="30" fillId="0" borderId="46" xfId="0" applyFont="1" applyBorder="1" applyAlignment="1">
      <alignment horizontal="center" vertical="top" wrapText="1"/>
    </xf>
    <xf numFmtId="49" fontId="30" fillId="0" borderId="12" xfId="0" applyNumberFormat="1" applyFont="1" applyBorder="1" applyAlignment="1">
      <alignment horizontal="right" vertical="top"/>
    </xf>
    <xf numFmtId="0" fontId="30" fillId="0" borderId="16" xfId="0" applyFont="1" applyBorder="1" applyAlignment="1">
      <alignment horizontal="left" vertical="top" indent="1"/>
    </xf>
    <xf numFmtId="0" fontId="30" fillId="0" borderId="17" xfId="0" applyFont="1" applyBorder="1" applyAlignment="1">
      <alignment vertical="top"/>
    </xf>
    <xf numFmtId="164" fontId="30" fillId="26" borderId="56" xfId="81" applyNumberFormat="1" applyFont="1" applyFill="1" applyBorder="1" applyAlignment="1" applyProtection="1">
      <alignment vertical="top"/>
    </xf>
    <xf numFmtId="164" fontId="30" fillId="26" borderId="27" xfId="81" applyNumberFormat="1" applyFont="1" applyFill="1" applyBorder="1" applyAlignment="1" applyProtection="1">
      <alignment vertical="top"/>
    </xf>
    <xf numFmtId="164" fontId="30" fillId="26" borderId="28" xfId="81" applyNumberFormat="1" applyFont="1" applyFill="1" applyBorder="1" applyAlignment="1" applyProtection="1">
      <alignment vertical="top"/>
    </xf>
    <xf numFmtId="164" fontId="30" fillId="26" borderId="0" xfId="81" applyNumberFormat="1" applyFont="1" applyFill="1" applyBorder="1" applyAlignment="1" applyProtection="1">
      <alignment vertical="top"/>
    </xf>
    <xf numFmtId="164" fontId="30" fillId="26" borderId="24" xfId="81" applyNumberFormat="1" applyFont="1" applyFill="1" applyBorder="1" applyAlignment="1" applyProtection="1">
      <alignment vertical="top"/>
    </xf>
    <xf numFmtId="164" fontId="30" fillId="26" borderId="44" xfId="81" applyNumberFormat="1" applyFont="1" applyFill="1" applyBorder="1" applyAlignment="1" applyProtection="1">
      <alignment vertical="top"/>
    </xf>
    <xf numFmtId="49" fontId="30" fillId="0" borderId="13" xfId="0" applyNumberFormat="1" applyFont="1" applyBorder="1" applyAlignment="1">
      <alignment horizontal="right" vertical="top"/>
    </xf>
    <xf numFmtId="0" fontId="30" fillId="0" borderId="11" xfId="0" applyFont="1" applyBorder="1" applyAlignment="1">
      <alignment vertical="top"/>
    </xf>
    <xf numFmtId="0" fontId="30" fillId="0" borderId="14" xfId="0" applyFont="1" applyBorder="1" applyAlignment="1">
      <alignment horizontal="left" vertical="top" wrapText="1" indent="1"/>
    </xf>
    <xf numFmtId="164" fontId="30" fillId="27" borderId="24" xfId="81" applyNumberFormat="1" applyFont="1" applyFill="1" applyBorder="1" applyAlignment="1" applyProtection="1">
      <alignment vertical="top"/>
    </xf>
    <xf numFmtId="164" fontId="30" fillId="27" borderId="47" xfId="81" applyNumberFormat="1" applyFont="1" applyFill="1" applyBorder="1" applyAlignment="1" applyProtection="1">
      <alignment vertical="top"/>
    </xf>
    <xf numFmtId="164" fontId="30" fillId="27" borderId="28" xfId="81" applyNumberFormat="1" applyFont="1" applyFill="1" applyBorder="1" applyAlignment="1" applyProtection="1">
      <alignment vertical="top"/>
    </xf>
    <xf numFmtId="49" fontId="30" fillId="26" borderId="13" xfId="0" applyNumberFormat="1" applyFont="1" applyFill="1" applyBorder="1" applyAlignment="1">
      <alignment horizontal="right" vertical="top"/>
    </xf>
    <xf numFmtId="0" fontId="30" fillId="26" borderId="22" xfId="0" applyFont="1" applyFill="1" applyBorder="1" applyAlignment="1">
      <alignment horizontal="left" vertical="top"/>
    </xf>
    <xf numFmtId="0" fontId="30" fillId="26" borderId="18" xfId="0" applyFont="1" applyFill="1" applyBorder="1" applyAlignment="1">
      <alignment vertical="top"/>
    </xf>
    <xf numFmtId="164" fontId="30" fillId="26" borderId="38" xfId="81" applyNumberFormat="1" applyFont="1" applyFill="1" applyBorder="1" applyAlignment="1" applyProtection="1">
      <alignment vertical="top"/>
    </xf>
    <xf numFmtId="164" fontId="30" fillId="26" borderId="48" xfId="81" applyNumberFormat="1" applyFont="1" applyFill="1" applyBorder="1" applyAlignment="1" applyProtection="1">
      <alignment vertical="top"/>
    </xf>
    <xf numFmtId="164" fontId="30" fillId="26" borderId="85" xfId="81" applyNumberFormat="1" applyFont="1" applyFill="1" applyBorder="1" applyAlignment="1" applyProtection="1">
      <alignment vertical="top"/>
    </xf>
    <xf numFmtId="164" fontId="30" fillId="26" borderId="58" xfId="81" applyNumberFormat="1" applyFont="1" applyFill="1" applyBorder="1" applyAlignment="1" applyProtection="1">
      <alignment vertical="top"/>
    </xf>
    <xf numFmtId="164" fontId="30" fillId="26" borderId="37" xfId="81" applyNumberFormat="1" applyFont="1" applyFill="1" applyBorder="1" applyAlignment="1" applyProtection="1">
      <alignment vertical="top"/>
    </xf>
    <xf numFmtId="0" fontId="30" fillId="0" borderId="14" xfId="0" applyFont="1" applyBorder="1" applyAlignment="1">
      <alignment vertical="top"/>
    </xf>
    <xf numFmtId="164" fontId="30" fillId="26" borderId="47" xfId="81" applyNumberFormat="1" applyFont="1" applyFill="1" applyBorder="1" applyAlignment="1" applyProtection="1">
      <alignment vertical="top"/>
    </xf>
    <xf numFmtId="164" fontId="30" fillId="26" borderId="57" xfId="81" applyNumberFormat="1" applyFont="1" applyFill="1" applyBorder="1" applyAlignment="1" applyProtection="1">
      <alignment vertical="top"/>
    </xf>
    <xf numFmtId="164" fontId="30" fillId="26" borderId="21" xfId="81" applyNumberFormat="1" applyFont="1" applyFill="1" applyBorder="1" applyAlignment="1" applyProtection="1">
      <alignment vertical="top"/>
    </xf>
    <xf numFmtId="49" fontId="30" fillId="0" borderId="11" xfId="0" applyNumberFormat="1" applyFont="1" applyBorder="1" applyAlignment="1">
      <alignment horizontal="right" vertical="top"/>
    </xf>
    <xf numFmtId="0" fontId="34" fillId="26" borderId="20" xfId="0" applyFont="1" applyFill="1" applyBorder="1" applyAlignment="1">
      <alignment vertical="top"/>
    </xf>
    <xf numFmtId="164" fontId="30" fillId="0" borderId="24" xfId="81" applyNumberFormat="1" applyFont="1" applyFill="1" applyBorder="1" applyAlignment="1" applyProtection="1">
      <alignment vertical="top"/>
      <protection locked="0"/>
    </xf>
    <xf numFmtId="164" fontId="30" fillId="0" borderId="47" xfId="81" applyNumberFormat="1" applyFont="1" applyFill="1" applyBorder="1" applyAlignment="1" applyProtection="1">
      <alignment vertical="top"/>
      <protection locked="0"/>
    </xf>
    <xf numFmtId="166" fontId="30" fillId="0" borderId="28" xfId="81" applyNumberFormat="1" applyFont="1" applyFill="1" applyBorder="1" applyAlignment="1" applyProtection="1">
      <alignment vertical="top"/>
      <protection locked="0"/>
    </xf>
    <xf numFmtId="166" fontId="30" fillId="0" borderId="57" xfId="81" applyNumberFormat="1" applyFont="1" applyFill="1" applyBorder="1" applyAlignment="1" applyProtection="1">
      <alignment vertical="top"/>
      <protection locked="0"/>
    </xf>
    <xf numFmtId="166" fontId="30" fillId="0" borderId="24" xfId="81" applyNumberFormat="1" applyFont="1" applyFill="1" applyBorder="1" applyAlignment="1" applyProtection="1">
      <alignment vertical="top"/>
      <protection locked="0"/>
    </xf>
    <xf numFmtId="166" fontId="30" fillId="0" borderId="21" xfId="81" applyNumberFormat="1" applyFont="1" applyFill="1" applyBorder="1" applyAlignment="1" applyProtection="1">
      <alignment vertical="top"/>
      <protection locked="0"/>
    </xf>
    <xf numFmtId="166" fontId="30" fillId="0" borderId="47" xfId="81" applyNumberFormat="1" applyFont="1" applyFill="1" applyBorder="1" applyAlignment="1" applyProtection="1">
      <alignment vertical="top"/>
      <protection locked="0"/>
    </xf>
    <xf numFmtId="0" fontId="30" fillId="0" borderId="14" xfId="0" applyFont="1" applyBorder="1" applyAlignment="1">
      <alignment horizontal="left" vertical="top" indent="1"/>
    </xf>
    <xf numFmtId="166" fontId="30" fillId="0" borderId="24" xfId="81" applyNumberFormat="1" applyFont="1" applyBorder="1" applyAlignment="1" applyProtection="1">
      <alignment vertical="top"/>
      <protection locked="0"/>
    </xf>
    <xf numFmtId="164" fontId="30" fillId="27" borderId="30" xfId="81" applyNumberFormat="1" applyFont="1" applyFill="1" applyBorder="1" applyAlignment="1" applyProtection="1">
      <alignment vertical="top"/>
    </xf>
    <xf numFmtId="164" fontId="30" fillId="27" borderId="44" xfId="81" applyNumberFormat="1" applyFont="1" applyFill="1" applyBorder="1" applyAlignment="1" applyProtection="1">
      <alignment vertical="top"/>
    </xf>
    <xf numFmtId="0" fontId="30" fillId="0" borderId="11" xfId="0" applyFont="1" applyBorder="1"/>
    <xf numFmtId="164" fontId="30" fillId="27" borderId="57" xfId="81" applyNumberFormat="1" applyFont="1" applyFill="1" applyBorder="1" applyAlignment="1" applyProtection="1">
      <alignment vertical="top"/>
    </xf>
    <xf numFmtId="164" fontId="30" fillId="27" borderId="21" xfId="81" applyNumberFormat="1" applyFont="1" applyFill="1" applyBorder="1" applyAlignment="1" applyProtection="1">
      <alignment vertical="top"/>
    </xf>
    <xf numFmtId="0" fontId="30" fillId="26" borderId="11" xfId="0" applyFont="1" applyFill="1" applyBorder="1" applyAlignment="1">
      <alignment vertical="top"/>
    </xf>
    <xf numFmtId="0" fontId="30" fillId="26" borderId="14" xfId="0" applyFont="1" applyFill="1" applyBorder="1" applyAlignment="1">
      <alignment horizontal="left" vertical="top" indent="1"/>
    </xf>
    <xf numFmtId="0" fontId="30" fillId="0" borderId="11" xfId="0" applyFont="1" applyBorder="1" applyAlignment="1">
      <alignment horizontal="left" vertical="top" indent="1"/>
    </xf>
    <xf numFmtId="165" fontId="30" fillId="0" borderId="24" xfId="62" applyNumberFormat="1" applyFont="1" applyFill="1" applyBorder="1" applyAlignment="1" applyProtection="1">
      <alignment vertical="top"/>
      <protection locked="0"/>
    </xf>
    <xf numFmtId="165" fontId="30" fillId="0" borderId="28" xfId="62" applyNumberFormat="1" applyFont="1" applyFill="1" applyBorder="1" applyAlignment="1" applyProtection="1">
      <alignment vertical="top"/>
      <protection locked="0"/>
    </xf>
    <xf numFmtId="38" fontId="30" fillId="0" borderId="47" xfId="81" applyNumberFormat="1" applyFont="1" applyFill="1" applyBorder="1" applyAlignment="1" applyProtection="1">
      <alignment vertical="top"/>
      <protection locked="0"/>
    </xf>
    <xf numFmtId="165" fontId="30" fillId="27" borderId="25" xfId="62" applyNumberFormat="1" applyFont="1" applyFill="1" applyBorder="1" applyAlignment="1" applyProtection="1">
      <alignment vertical="top"/>
    </xf>
    <xf numFmtId="165" fontId="30" fillId="27" borderId="49" xfId="62" applyNumberFormat="1" applyFont="1" applyFill="1" applyBorder="1" applyAlignment="1" applyProtection="1">
      <alignment vertical="top"/>
    </xf>
    <xf numFmtId="0" fontId="30" fillId="26" borderId="12" xfId="0" applyFont="1" applyFill="1" applyBorder="1" applyAlignment="1">
      <alignment vertical="top"/>
    </xf>
    <xf numFmtId="0" fontId="30" fillId="26" borderId="16" xfId="0" applyFont="1" applyFill="1" applyBorder="1" applyAlignment="1">
      <alignment vertical="top"/>
    </xf>
    <xf numFmtId="0" fontId="30" fillId="26" borderId="17" xfId="0" applyFont="1" applyFill="1" applyBorder="1" applyAlignment="1">
      <alignment horizontal="left" vertical="top" indent="1"/>
    </xf>
    <xf numFmtId="165" fontId="30" fillId="25" borderId="35" xfId="62" applyNumberFormat="1" applyFont="1" applyFill="1" applyBorder="1" applyAlignment="1" applyProtection="1">
      <alignment vertical="top"/>
    </xf>
    <xf numFmtId="0" fontId="30" fillId="25" borderId="36" xfId="0" applyFont="1" applyFill="1" applyBorder="1"/>
    <xf numFmtId="165" fontId="30" fillId="25" borderId="27" xfId="62" applyNumberFormat="1" applyFont="1" applyFill="1" applyBorder="1" applyAlignment="1" applyProtection="1">
      <alignment vertical="top"/>
    </xf>
    <xf numFmtId="0" fontId="30" fillId="26" borderId="22" xfId="0" applyFont="1" applyFill="1" applyBorder="1" applyAlignment="1">
      <alignment vertical="top"/>
    </xf>
    <xf numFmtId="0" fontId="30" fillId="26" borderId="18" xfId="0" applyFont="1" applyFill="1" applyBorder="1" applyAlignment="1">
      <alignment horizontal="left" vertical="top" indent="1"/>
    </xf>
    <xf numFmtId="0" fontId="30" fillId="25" borderId="30" xfId="0" applyFont="1" applyFill="1" applyBorder="1"/>
    <xf numFmtId="49" fontId="30" fillId="0" borderId="23" xfId="0" applyNumberFormat="1" applyFont="1" applyBorder="1" applyAlignment="1">
      <alignment horizontal="right" vertical="top"/>
    </xf>
    <xf numFmtId="0" fontId="30" fillId="0" borderId="19" xfId="0" applyFont="1" applyBorder="1" applyAlignment="1">
      <alignment horizontal="left" vertical="top" indent="1"/>
    </xf>
    <xf numFmtId="0" fontId="30" fillId="0" borderId="19" xfId="0" applyFont="1" applyBorder="1" applyAlignment="1">
      <alignment vertical="top"/>
    </xf>
    <xf numFmtId="164" fontId="30" fillId="25" borderId="0" xfId="81" applyNumberFormat="1" applyFont="1" applyFill="1" applyBorder="1" applyProtection="1"/>
    <xf numFmtId="164" fontId="30" fillId="25" borderId="44" xfId="81" applyNumberFormat="1" applyFont="1" applyFill="1" applyBorder="1" applyProtection="1"/>
    <xf numFmtId="49" fontId="30" fillId="0" borderId="42" xfId="0" applyNumberFormat="1" applyFont="1" applyBorder="1" applyAlignment="1">
      <alignment horizontal="right" vertical="top"/>
    </xf>
    <xf numFmtId="0" fontId="30" fillId="0" borderId="43" xfId="0" applyFont="1" applyBorder="1" applyAlignment="1">
      <alignment horizontal="left" vertical="top" indent="1"/>
    </xf>
    <xf numFmtId="0" fontId="30" fillId="0" borderId="43" xfId="0" applyFont="1" applyBorder="1" applyAlignment="1">
      <alignment vertical="top"/>
    </xf>
    <xf numFmtId="164" fontId="30" fillId="25" borderId="33" xfId="81" applyNumberFormat="1" applyFont="1" applyFill="1" applyBorder="1" applyProtection="1"/>
    <xf numFmtId="0" fontId="30" fillId="25" borderId="41" xfId="0" applyFont="1" applyFill="1" applyBorder="1"/>
    <xf numFmtId="164" fontId="30" fillId="25" borderId="46" xfId="81" applyNumberFormat="1" applyFont="1" applyFill="1" applyBorder="1" applyProtection="1"/>
    <xf numFmtId="164" fontId="30" fillId="0" borderId="0" xfId="81" applyNumberFormat="1" applyFont="1" applyBorder="1" applyProtection="1">
      <protection locked="0"/>
    </xf>
    <xf numFmtId="0" fontId="31" fillId="0" borderId="0" xfId="126" applyFont="1"/>
    <xf numFmtId="14" fontId="30" fillId="0" borderId="0" xfId="0" applyNumberFormat="1" applyFont="1" applyAlignment="1" applyProtection="1">
      <alignment wrapText="1"/>
      <protection locked="0"/>
    </xf>
    <xf numFmtId="0" fontId="31" fillId="0" borderId="0" xfId="126" applyFont="1" applyAlignment="1" applyProtection="1">
      <alignment vertical="top"/>
      <protection locked="0"/>
    </xf>
    <xf numFmtId="0" fontId="35" fillId="0" borderId="0" xfId="199" applyFont="1" applyProtection="1"/>
    <xf numFmtId="49" fontId="30" fillId="0" borderId="0" xfId="0" applyNumberFormat="1" applyFont="1" applyProtection="1">
      <protection locked="0"/>
    </xf>
    <xf numFmtId="0" fontId="30" fillId="0" borderId="38" xfId="0" applyFont="1" applyBorder="1" applyAlignment="1">
      <alignment horizontal="center" vertical="top" wrapText="1"/>
    </xf>
    <xf numFmtId="0" fontId="30" fillId="0" borderId="45" xfId="0" applyFont="1" applyBorder="1" applyAlignment="1">
      <alignment horizontal="center" vertical="top" wrapText="1"/>
    </xf>
    <xf numFmtId="0" fontId="30" fillId="0" borderId="17" xfId="0" applyFont="1" applyBorder="1" applyAlignment="1">
      <alignment horizontal="left" vertical="top" indent="1"/>
    </xf>
    <xf numFmtId="0" fontId="30" fillId="26" borderId="31" xfId="0" applyFont="1" applyFill="1" applyBorder="1" applyAlignment="1">
      <alignment horizontal="center" vertical="top"/>
    </xf>
    <xf numFmtId="0" fontId="30" fillId="26" borderId="32" xfId="0" applyFont="1" applyFill="1" applyBorder="1" applyAlignment="1">
      <alignment horizontal="center" vertical="top"/>
    </xf>
    <xf numFmtId="0" fontId="30" fillId="26" borderId="26" xfId="0" applyFont="1" applyFill="1" applyBorder="1" applyAlignment="1">
      <alignment horizontal="center" vertical="top"/>
    </xf>
    <xf numFmtId="166" fontId="30" fillId="0" borderId="24" xfId="81" applyNumberFormat="1" applyFont="1" applyFill="1" applyBorder="1" applyAlignment="1" applyProtection="1">
      <alignment horizontal="center" vertical="top"/>
      <protection locked="0"/>
    </xf>
    <xf numFmtId="166" fontId="30" fillId="0" borderId="44" xfId="81" applyNumberFormat="1" applyFont="1" applyFill="1" applyBorder="1" applyAlignment="1" applyProtection="1">
      <alignment horizontal="center" vertical="top"/>
      <protection locked="0"/>
    </xf>
    <xf numFmtId="49" fontId="30" fillId="26" borderId="20" xfId="0" applyNumberFormat="1" applyFont="1" applyFill="1" applyBorder="1" applyAlignment="1">
      <alignment horizontal="right" vertical="top"/>
    </xf>
    <xf numFmtId="2" fontId="30" fillId="26" borderId="22" xfId="0" applyNumberFormat="1" applyFont="1" applyFill="1" applyBorder="1" applyAlignment="1">
      <alignment horizontal="right" vertical="top"/>
    </xf>
    <xf numFmtId="164" fontId="30" fillId="26" borderId="38" xfId="81" applyNumberFormat="1" applyFont="1" applyFill="1" applyBorder="1" applyAlignment="1" applyProtection="1">
      <alignment horizontal="center" vertical="top"/>
    </xf>
    <xf numFmtId="164" fontId="30" fillId="26" borderId="45" xfId="81" applyNumberFormat="1" applyFont="1" applyFill="1" applyBorder="1" applyAlignment="1" applyProtection="1">
      <alignment horizontal="center" vertical="top"/>
    </xf>
    <xf numFmtId="164" fontId="30" fillId="26" borderId="34" xfId="81" applyNumberFormat="1" applyFont="1" applyFill="1" applyBorder="1" applyAlignment="1" applyProtection="1">
      <alignment horizontal="center" vertical="top"/>
    </xf>
    <xf numFmtId="164" fontId="30" fillId="26" borderId="24" xfId="81" applyNumberFormat="1" applyFont="1" applyFill="1" applyBorder="1" applyAlignment="1" applyProtection="1">
      <alignment horizontal="center" vertical="top"/>
    </xf>
    <xf numFmtId="164" fontId="30" fillId="26" borderId="44" xfId="81" applyNumberFormat="1" applyFont="1" applyFill="1" applyBorder="1" applyAlignment="1" applyProtection="1">
      <alignment horizontal="center" vertical="top"/>
    </xf>
    <xf numFmtId="164" fontId="30" fillId="26" borderId="0" xfId="81" applyNumberFormat="1" applyFont="1" applyFill="1" applyBorder="1" applyAlignment="1" applyProtection="1">
      <alignment horizontal="center" vertical="top"/>
    </xf>
    <xf numFmtId="164" fontId="30" fillId="25" borderId="44" xfId="81" applyNumberFormat="1" applyFont="1" applyFill="1" applyBorder="1" applyAlignment="1" applyProtection="1">
      <alignment horizontal="center" vertical="top"/>
    </xf>
    <xf numFmtId="164" fontId="30" fillId="25" borderId="24" xfId="81" applyNumberFormat="1" applyFont="1" applyFill="1" applyBorder="1" applyAlignment="1" applyProtection="1">
      <alignment horizontal="center" vertical="top"/>
    </xf>
    <xf numFmtId="164" fontId="30" fillId="25" borderId="0" xfId="81" applyNumberFormat="1" applyFont="1" applyFill="1" applyBorder="1" applyAlignment="1" applyProtection="1">
      <alignment horizontal="center" vertical="top"/>
    </xf>
    <xf numFmtId="166" fontId="30" fillId="0" borderId="0" xfId="81" applyNumberFormat="1" applyFont="1" applyFill="1" applyBorder="1" applyAlignment="1" applyProtection="1">
      <alignment horizontal="center" vertical="top"/>
      <protection locked="0"/>
    </xf>
    <xf numFmtId="0" fontId="30" fillId="0" borderId="11" xfId="0" quotePrefix="1" applyFont="1" applyBorder="1" applyAlignment="1">
      <alignment horizontal="right" vertical="top"/>
    </xf>
    <xf numFmtId="164" fontId="30" fillId="25" borderId="47" xfId="81" applyNumberFormat="1" applyFont="1" applyFill="1" applyBorder="1" applyAlignment="1" applyProtection="1">
      <alignment horizontal="center" vertical="top"/>
    </xf>
    <xf numFmtId="164" fontId="30" fillId="25" borderId="57" xfId="81" applyNumberFormat="1" applyFont="1" applyFill="1" applyBorder="1" applyAlignment="1" applyProtection="1">
      <alignment horizontal="center" vertical="top"/>
    </xf>
    <xf numFmtId="164" fontId="30" fillId="26" borderId="47" xfId="81" applyNumberFormat="1" applyFont="1" applyFill="1" applyBorder="1" applyAlignment="1" applyProtection="1">
      <alignment horizontal="center" vertical="top"/>
    </xf>
    <xf numFmtId="164" fontId="30" fillId="26" borderId="57" xfId="81" applyNumberFormat="1" applyFont="1" applyFill="1" applyBorder="1" applyAlignment="1" applyProtection="1">
      <alignment horizontal="center" vertical="top"/>
    </xf>
    <xf numFmtId="166" fontId="30" fillId="0" borderId="47" xfId="81" applyNumberFormat="1" applyFont="1" applyFill="1" applyBorder="1" applyAlignment="1" applyProtection="1">
      <alignment horizontal="center" vertical="top"/>
      <protection locked="0"/>
    </xf>
    <xf numFmtId="166" fontId="30" fillId="0" borderId="57" xfId="81" applyNumberFormat="1" applyFont="1" applyFill="1" applyBorder="1" applyAlignment="1" applyProtection="1">
      <alignment horizontal="center" vertical="top"/>
      <protection locked="0"/>
    </xf>
    <xf numFmtId="0" fontId="30" fillId="0" borderId="11" xfId="0" quotePrefix="1" applyFont="1" applyBorder="1" applyAlignment="1">
      <alignment vertical="top"/>
    </xf>
    <xf numFmtId="0" fontId="36" fillId="0" borderId="0" xfId="0" applyFont="1" applyProtection="1">
      <protection locked="0"/>
    </xf>
    <xf numFmtId="164" fontId="30" fillId="27" borderId="24" xfId="81" applyNumberFormat="1" applyFont="1" applyFill="1" applyBorder="1" applyAlignment="1" applyProtection="1">
      <alignment horizontal="center" vertical="top"/>
    </xf>
    <xf numFmtId="164" fontId="30" fillId="27" borderId="44" xfId="81" applyNumberFormat="1" applyFont="1" applyFill="1" applyBorder="1" applyAlignment="1" applyProtection="1">
      <alignment horizontal="center" vertical="top"/>
    </xf>
    <xf numFmtId="0" fontId="30" fillId="26" borderId="18" xfId="0" applyFont="1" applyFill="1" applyBorder="1" applyAlignment="1">
      <alignment horizontal="left" vertical="top" wrapText="1" indent="1"/>
    </xf>
    <xf numFmtId="164" fontId="30" fillId="26" borderId="25" xfId="81" applyNumberFormat="1" applyFont="1" applyFill="1" applyBorder="1" applyAlignment="1" applyProtection="1">
      <alignment horizontal="center" vertical="top"/>
    </xf>
    <xf numFmtId="164" fontId="30" fillId="26" borderId="46" xfId="81" applyNumberFormat="1" applyFont="1" applyFill="1" applyBorder="1" applyAlignment="1" applyProtection="1">
      <alignment horizontal="center" vertical="top"/>
    </xf>
    <xf numFmtId="164" fontId="30" fillId="26" borderId="33" xfId="81" applyNumberFormat="1" applyFont="1" applyFill="1" applyBorder="1" applyAlignment="1" applyProtection="1">
      <alignment horizontal="center" vertical="top"/>
    </xf>
    <xf numFmtId="0" fontId="31" fillId="0" borderId="0" xfId="126" applyFont="1" applyAlignment="1">
      <alignment horizontal="left" vertical="top" wrapText="1"/>
    </xf>
    <xf numFmtId="164" fontId="30" fillId="0" borderId="0" xfId="0" applyNumberFormat="1" applyFont="1" applyProtection="1">
      <protection locked="0"/>
    </xf>
    <xf numFmtId="0" fontId="30" fillId="26" borderId="0" xfId="0" applyFont="1" applyFill="1" applyAlignment="1">
      <alignment horizontal="left"/>
    </xf>
    <xf numFmtId="49" fontId="30" fillId="26" borderId="0" xfId="0" applyNumberFormat="1" applyFont="1" applyFill="1" applyAlignment="1">
      <alignment horizontal="left"/>
    </xf>
    <xf numFmtId="0" fontId="31" fillId="28" borderId="10" xfId="0" applyFont="1" applyFill="1" applyBorder="1" applyAlignment="1">
      <alignment horizontal="center"/>
    </xf>
    <xf numFmtId="0" fontId="30" fillId="0" borderId="10" xfId="0" applyFont="1" applyBorder="1" applyAlignment="1">
      <alignment horizontal="center"/>
    </xf>
    <xf numFmtId="0" fontId="31" fillId="28" borderId="73" xfId="0" applyFont="1" applyFill="1" applyBorder="1" applyAlignment="1">
      <alignment horizontal="left" indent="1"/>
    </xf>
    <xf numFmtId="0" fontId="30" fillId="0" borderId="74" xfId="0" applyFont="1" applyBorder="1" applyAlignment="1" applyProtection="1">
      <alignment horizontal="left" wrapText="1" indent="3"/>
      <protection locked="0"/>
    </xf>
    <xf numFmtId="0" fontId="30" fillId="0" borderId="74" xfId="0" applyFont="1" applyBorder="1" applyAlignment="1">
      <alignment horizontal="left" indent="2"/>
    </xf>
    <xf numFmtId="0" fontId="30" fillId="0" borderId="81" xfId="0" applyFont="1" applyBorder="1" applyAlignment="1">
      <alignment horizontal="left" indent="2"/>
    </xf>
    <xf numFmtId="0" fontId="30" fillId="0" borderId="79" xfId="0" applyFont="1" applyBorder="1" applyAlignment="1">
      <alignment horizontal="left" indent="2"/>
    </xf>
    <xf numFmtId="0" fontId="31" fillId="28" borderId="29" xfId="0" applyFont="1" applyFill="1" applyBorder="1" applyAlignment="1">
      <alignment horizontal="center"/>
    </xf>
    <xf numFmtId="0" fontId="30" fillId="0" borderId="29" xfId="0" applyFont="1" applyBorder="1" applyAlignment="1">
      <alignment horizontal="center"/>
    </xf>
    <xf numFmtId="0" fontId="30" fillId="0" borderId="0" xfId="0" applyFont="1" applyAlignment="1">
      <alignment horizontal="center"/>
    </xf>
    <xf numFmtId="0" fontId="31" fillId="29" borderId="55" xfId="0" applyFont="1" applyFill="1" applyBorder="1" applyAlignment="1">
      <alignment horizontal="left" indent="1"/>
    </xf>
    <xf numFmtId="0" fontId="30" fillId="28" borderId="75" xfId="0" applyFont="1" applyFill="1" applyBorder="1" applyAlignment="1">
      <alignment horizontal="left"/>
    </xf>
    <xf numFmtId="0" fontId="30" fillId="29" borderId="75" xfId="0" applyFont="1" applyFill="1" applyBorder="1" applyAlignment="1">
      <alignment horizontal="left" indent="2"/>
    </xf>
    <xf numFmtId="0" fontId="30" fillId="28" borderId="78" xfId="0" applyFont="1" applyFill="1" applyBorder="1" applyAlignment="1">
      <alignment horizontal="left"/>
    </xf>
    <xf numFmtId="0" fontId="30" fillId="28" borderId="80" xfId="0" applyFont="1" applyFill="1" applyBorder="1" applyAlignment="1">
      <alignment horizontal="left"/>
    </xf>
    <xf numFmtId="0" fontId="30" fillId="29" borderId="76" xfId="0" applyFont="1" applyFill="1" applyBorder="1" applyAlignment="1">
      <alignment horizontal="left" indent="2"/>
    </xf>
    <xf numFmtId="0" fontId="30" fillId="24" borderId="75" xfId="324" applyFont="1" applyFill="1" applyBorder="1" applyAlignment="1">
      <alignment horizontal="left"/>
    </xf>
    <xf numFmtId="0" fontId="30" fillId="28" borderId="34" xfId="0" applyFont="1" applyFill="1" applyBorder="1" applyAlignment="1">
      <alignment horizontal="left"/>
    </xf>
    <xf numFmtId="0" fontId="30" fillId="28" borderId="33" xfId="0" applyFont="1" applyFill="1" applyBorder="1" applyAlignment="1">
      <alignment horizontal="left"/>
    </xf>
    <xf numFmtId="0" fontId="30" fillId="0" borderId="0" xfId="126" applyFont="1" applyAlignment="1">
      <alignment horizontal="left"/>
    </xf>
    <xf numFmtId="49" fontId="30" fillId="0" borderId="65" xfId="125" applyNumberFormat="1" applyFont="1" applyBorder="1" applyAlignment="1">
      <alignment horizontal="right"/>
    </xf>
    <xf numFmtId="49" fontId="30" fillId="0" borderId="66" xfId="126" applyNumberFormat="1" applyFont="1" applyBorder="1" applyAlignment="1">
      <alignment horizontal="left" vertical="top" indent="1"/>
    </xf>
    <xf numFmtId="0" fontId="30" fillId="0" borderId="27" xfId="126" applyFont="1" applyBorder="1"/>
    <xf numFmtId="49" fontId="30" fillId="0" borderId="67" xfId="125" applyNumberFormat="1" applyFont="1" applyBorder="1" applyAlignment="1">
      <alignment horizontal="right"/>
    </xf>
    <xf numFmtId="0" fontId="30" fillId="0" borderId="44" xfId="126" applyFont="1" applyBorder="1" applyAlignment="1">
      <alignment horizontal="left" vertical="top" indent="1"/>
    </xf>
    <xf numFmtId="0" fontId="30" fillId="0" borderId="44" xfId="126" applyFont="1" applyBorder="1" applyAlignment="1">
      <alignment horizontal="left" vertical="top" wrapText="1" indent="1"/>
    </xf>
    <xf numFmtId="49" fontId="30" fillId="26" borderId="67" xfId="125" applyNumberFormat="1" applyFont="1" applyFill="1" applyBorder="1" applyAlignment="1">
      <alignment horizontal="right"/>
    </xf>
    <xf numFmtId="0" fontId="30" fillId="26" borderId="45" xfId="126" applyFont="1" applyFill="1" applyBorder="1" applyAlignment="1">
      <alignment horizontal="left" vertical="top" indent="1"/>
    </xf>
    <xf numFmtId="49" fontId="30" fillId="0" borderId="68" xfId="125" applyNumberFormat="1" applyFont="1" applyBorder="1" applyAlignment="1">
      <alignment horizontal="right"/>
    </xf>
    <xf numFmtId="0" fontId="30" fillId="26" borderId="44" xfId="125" applyFont="1" applyFill="1" applyBorder="1" applyAlignment="1">
      <alignment horizontal="left" vertical="top" indent="1"/>
    </xf>
    <xf numFmtId="0" fontId="30" fillId="0" borderId="26" xfId="0" applyFont="1" applyBorder="1" applyAlignment="1">
      <alignment vertical="top"/>
    </xf>
    <xf numFmtId="0" fontId="30" fillId="0" borderId="32" xfId="125" applyFont="1" applyBorder="1" applyAlignment="1">
      <alignment horizontal="left" vertical="top" indent="1"/>
    </xf>
    <xf numFmtId="49" fontId="30" fillId="26" borderId="71" xfId="125" applyNumberFormat="1" applyFont="1" applyFill="1" applyBorder="1" applyAlignment="1">
      <alignment horizontal="right"/>
    </xf>
    <xf numFmtId="0" fontId="30" fillId="26" borderId="34" xfId="0" applyFont="1" applyFill="1" applyBorder="1" applyAlignment="1">
      <alignment vertical="top"/>
    </xf>
    <xf numFmtId="0" fontId="30" fillId="26" borderId="45" xfId="125" applyFont="1" applyFill="1" applyBorder="1" applyAlignment="1">
      <alignment horizontal="left" vertical="top" indent="1"/>
    </xf>
    <xf numFmtId="0" fontId="31" fillId="0" borderId="67" xfId="126" applyFont="1" applyBorder="1"/>
    <xf numFmtId="0" fontId="30" fillId="0" borderId="44" xfId="125" applyFont="1" applyBorder="1"/>
    <xf numFmtId="49" fontId="30" fillId="26" borderId="69" xfId="125" applyNumberFormat="1" applyFont="1" applyFill="1" applyBorder="1" applyAlignment="1">
      <alignment horizontal="right"/>
    </xf>
    <xf numFmtId="0" fontId="30" fillId="26" borderId="33" xfId="0" applyFont="1" applyFill="1" applyBorder="1" applyAlignment="1">
      <alignment vertical="top"/>
    </xf>
    <xf numFmtId="0" fontId="30" fillId="26" borderId="46" xfId="125" applyFont="1" applyFill="1" applyBorder="1" applyAlignment="1">
      <alignment horizontal="left" vertical="top" indent="1"/>
    </xf>
    <xf numFmtId="0" fontId="31" fillId="0" borderId="0" xfId="126" applyFont="1" applyProtection="1">
      <protection locked="0"/>
    </xf>
    <xf numFmtId="0" fontId="31" fillId="0" borderId="0" xfId="126" applyFont="1" applyAlignment="1">
      <alignment vertical="top"/>
    </xf>
    <xf numFmtId="0" fontId="30" fillId="0" borderId="29" xfId="125" applyFont="1" applyBorder="1" applyAlignment="1">
      <alignment horizontal="center"/>
    </xf>
    <xf numFmtId="0" fontId="30" fillId="0" borderId="39" xfId="125" applyFont="1" applyBorder="1" applyAlignment="1">
      <alignment horizontal="center"/>
    </xf>
    <xf numFmtId="0" fontId="30" fillId="0" borderId="40" xfId="125" applyFont="1" applyBorder="1" applyAlignment="1">
      <alignment horizontal="center"/>
    </xf>
    <xf numFmtId="0" fontId="30" fillId="0" borderId="53" xfId="125" applyFont="1" applyBorder="1" applyAlignment="1">
      <alignment horizontal="center"/>
    </xf>
    <xf numFmtId="0" fontId="30" fillId="0" borderId="52" xfId="125" applyFont="1" applyBorder="1" applyAlignment="1">
      <alignment horizontal="center"/>
    </xf>
    <xf numFmtId="0" fontId="37" fillId="0" borderId="59" xfId="125" applyFont="1" applyBorder="1" applyAlignment="1">
      <alignment horizontal="center"/>
    </xf>
    <xf numFmtId="0" fontId="37" fillId="0" borderId="55" xfId="125" applyFont="1" applyBorder="1" applyAlignment="1">
      <alignment horizontal="center"/>
    </xf>
    <xf numFmtId="0" fontId="37" fillId="0" borderId="60" xfId="125" applyFont="1" applyBorder="1" applyAlignment="1">
      <alignment horizontal="center"/>
    </xf>
    <xf numFmtId="0" fontId="30" fillId="26" borderId="61" xfId="91" applyNumberFormat="1" applyFont="1" applyFill="1" applyBorder="1" applyAlignment="1" applyProtection="1">
      <alignment vertical="top"/>
    </xf>
    <xf numFmtId="0" fontId="30" fillId="26" borderId="26" xfId="91" applyNumberFormat="1" applyFont="1" applyFill="1" applyBorder="1" applyAlignment="1" applyProtection="1">
      <alignment vertical="top"/>
    </xf>
    <xf numFmtId="0" fontId="30" fillId="26" borderId="32" xfId="91" applyNumberFormat="1" applyFont="1" applyFill="1" applyBorder="1" applyAlignment="1" applyProtection="1">
      <alignment vertical="top"/>
    </xf>
    <xf numFmtId="164" fontId="30" fillId="0" borderId="30" xfId="81" applyNumberFormat="1" applyFont="1" applyFill="1" applyBorder="1" applyAlignment="1" applyProtection="1">
      <alignment horizontal="center" vertical="top"/>
      <protection locked="0"/>
    </xf>
    <xf numFmtId="164" fontId="30" fillId="0" borderId="0" xfId="81" applyNumberFormat="1" applyFont="1" applyFill="1" applyBorder="1" applyAlignment="1" applyProtection="1">
      <alignment horizontal="center" vertical="top"/>
      <protection locked="0"/>
    </xf>
    <xf numFmtId="164" fontId="30" fillId="0" borderId="30" xfId="92" applyNumberFormat="1" applyFont="1" applyFill="1" applyBorder="1" applyAlignment="1" applyProtection="1">
      <alignment vertical="top"/>
      <protection locked="0"/>
    </xf>
    <xf numFmtId="164" fontId="30" fillId="0" borderId="0" xfId="81" applyNumberFormat="1" applyFont="1" applyFill="1" applyBorder="1" applyAlignment="1" applyProtection="1">
      <alignment vertical="top"/>
      <protection locked="0"/>
    </xf>
    <xf numFmtId="164" fontId="30" fillId="27" borderId="0" xfId="91" applyNumberFormat="1" applyFont="1" applyFill="1" applyBorder="1" applyAlignment="1" applyProtection="1">
      <alignment vertical="top"/>
    </xf>
    <xf numFmtId="164" fontId="30" fillId="27" borderId="44" xfId="91" applyNumberFormat="1" applyFont="1" applyFill="1" applyBorder="1" applyAlignment="1" applyProtection="1">
      <alignment vertical="top"/>
    </xf>
    <xf numFmtId="164" fontId="30" fillId="27" borderId="0" xfId="81" applyNumberFormat="1" applyFont="1" applyFill="1" applyBorder="1" applyAlignment="1" applyProtection="1">
      <alignment horizontal="center" vertical="top"/>
    </xf>
    <xf numFmtId="0" fontId="30" fillId="26" borderId="50" xfId="91" applyNumberFormat="1" applyFont="1" applyFill="1" applyBorder="1" applyAlignment="1" applyProtection="1">
      <alignment vertical="top"/>
    </xf>
    <xf numFmtId="0" fontId="30" fillId="26" borderId="34" xfId="81" applyNumberFormat="1" applyFont="1" applyFill="1" applyBorder="1" applyAlignment="1" applyProtection="1">
      <alignment vertical="top"/>
    </xf>
    <xf numFmtId="0" fontId="30" fillId="26" borderId="45" xfId="81" applyNumberFormat="1" applyFont="1" applyFill="1" applyBorder="1" applyAlignment="1" applyProtection="1">
      <alignment vertical="top"/>
    </xf>
    <xf numFmtId="0" fontId="30" fillId="26" borderId="30" xfId="91" applyNumberFormat="1" applyFont="1" applyFill="1" applyBorder="1" applyAlignment="1" applyProtection="1">
      <alignment vertical="top"/>
    </xf>
    <xf numFmtId="0" fontId="30" fillId="26" borderId="44" xfId="91" applyNumberFormat="1" applyFont="1" applyFill="1" applyBorder="1" applyAlignment="1" applyProtection="1">
      <alignment vertical="top"/>
    </xf>
    <xf numFmtId="164" fontId="30" fillId="0" borderId="30" xfId="81" applyNumberFormat="1" applyFont="1" applyFill="1" applyBorder="1" applyAlignment="1" applyProtection="1">
      <alignment vertical="top"/>
      <protection locked="0"/>
    </xf>
    <xf numFmtId="164" fontId="30" fillId="27" borderId="0" xfId="81" applyNumberFormat="1" applyFont="1" applyFill="1" applyBorder="1" applyAlignment="1" applyProtection="1">
      <alignment vertical="top"/>
    </xf>
    <xf numFmtId="0" fontId="30" fillId="26" borderId="30" xfId="126" applyFont="1" applyFill="1" applyBorder="1" applyAlignment="1">
      <alignment horizontal="center" vertical="top"/>
    </xf>
    <xf numFmtId="0" fontId="30" fillId="26" borderId="0" xfId="126" applyFont="1" applyFill="1" applyAlignment="1">
      <alignment horizontal="center" vertical="top"/>
    </xf>
    <xf numFmtId="0" fontId="30" fillId="26" borderId="44" xfId="126" applyFont="1" applyFill="1" applyBorder="1" applyAlignment="1">
      <alignment horizontal="center" vertical="top"/>
    </xf>
    <xf numFmtId="3" fontId="30" fillId="0" borderId="54" xfId="126" applyNumberFormat="1" applyFont="1" applyBorder="1" applyAlignment="1" applyProtection="1">
      <alignment horizontal="center" vertical="top"/>
      <protection locked="0"/>
    </xf>
    <xf numFmtId="3" fontId="30" fillId="0" borderId="19" xfId="126" applyNumberFormat="1" applyFont="1" applyBorder="1" applyAlignment="1" applyProtection="1">
      <alignment horizontal="center" vertical="top"/>
      <protection locked="0"/>
    </xf>
    <xf numFmtId="37" fontId="30" fillId="27" borderId="19" xfId="126" applyNumberFormat="1" applyFont="1" applyFill="1" applyBorder="1" applyAlignment="1">
      <alignment horizontal="center" vertical="top"/>
    </xf>
    <xf numFmtId="37" fontId="30" fillId="27" borderId="70" xfId="126" applyNumberFormat="1" applyFont="1" applyFill="1" applyBorder="1" applyAlignment="1">
      <alignment horizontal="center" vertical="top"/>
    </xf>
    <xf numFmtId="3" fontId="30" fillId="0" borderId="61" xfId="126" applyNumberFormat="1" applyFont="1" applyBorder="1" applyAlignment="1" applyProtection="1">
      <alignment horizontal="center" vertical="top"/>
      <protection locked="0"/>
    </xf>
    <xf numFmtId="37" fontId="30" fillId="27" borderId="26" xfId="126" applyNumberFormat="1" applyFont="1" applyFill="1" applyBorder="1" applyAlignment="1">
      <alignment horizontal="center" vertical="top"/>
    </xf>
    <xf numFmtId="0" fontId="30" fillId="26" borderId="54" xfId="126" applyFont="1" applyFill="1" applyBorder="1" applyAlignment="1">
      <alignment horizontal="center" vertical="top"/>
    </xf>
    <xf numFmtId="0" fontId="30" fillId="26" borderId="19" xfId="126" applyFont="1" applyFill="1" applyBorder="1" applyAlignment="1">
      <alignment horizontal="center" vertical="top"/>
    </xf>
    <xf numFmtId="0" fontId="30" fillId="26" borderId="70" xfId="126" applyFont="1" applyFill="1" applyBorder="1" applyAlignment="1">
      <alignment horizontal="center" vertical="top"/>
    </xf>
    <xf numFmtId="0" fontId="30" fillId="26" borderId="61" xfId="125" applyFont="1" applyFill="1" applyBorder="1"/>
    <xf numFmtId="0" fontId="30" fillId="26" borderId="26" xfId="125" applyFont="1" applyFill="1" applyBorder="1"/>
    <xf numFmtId="0" fontId="30" fillId="26" borderId="32" xfId="125" applyFont="1" applyFill="1" applyBorder="1"/>
    <xf numFmtId="164" fontId="30" fillId="26" borderId="26" xfId="91" applyNumberFormat="1" applyFont="1" applyFill="1" applyBorder="1" applyAlignment="1" applyProtection="1"/>
    <xf numFmtId="0" fontId="30" fillId="26" borderId="26" xfId="0" applyFont="1" applyFill="1" applyBorder="1"/>
    <xf numFmtId="0" fontId="30" fillId="25" borderId="30" xfId="125" applyFont="1" applyFill="1" applyBorder="1"/>
    <xf numFmtId="0" fontId="30" fillId="25" borderId="0" xfId="125" applyFont="1" applyFill="1"/>
    <xf numFmtId="167" fontId="30" fillId="27" borderId="0" xfId="125" applyNumberFormat="1" applyFont="1" applyFill="1"/>
    <xf numFmtId="0" fontId="30" fillId="26" borderId="41" xfId="126" applyFont="1" applyFill="1" applyBorder="1" applyAlignment="1">
      <alignment horizontal="center" vertical="top"/>
    </xf>
    <xf numFmtId="0" fontId="30" fillId="26" borderId="33" xfId="126" applyFont="1" applyFill="1" applyBorder="1" applyAlignment="1">
      <alignment horizontal="center" vertical="top"/>
    </xf>
    <xf numFmtId="0" fontId="30" fillId="26" borderId="46" xfId="126" applyFont="1" applyFill="1" applyBorder="1" applyAlignment="1">
      <alignment horizontal="center" vertical="top"/>
    </xf>
    <xf numFmtId="49" fontId="31" fillId="26" borderId="0" xfId="125" applyNumberFormat="1" applyFont="1" applyFill="1" applyAlignment="1">
      <alignment horizontal="left"/>
    </xf>
    <xf numFmtId="0" fontId="31" fillId="0" borderId="0" xfId="126" applyFont="1" applyAlignment="1">
      <alignment horizontal="left"/>
    </xf>
    <xf numFmtId="0" fontId="31" fillId="0" borderId="0" xfId="0" applyFont="1" applyProtection="1">
      <protection locked="0"/>
    </xf>
    <xf numFmtId="0" fontId="34" fillId="0" borderId="0" xfId="0" applyFont="1"/>
    <xf numFmtId="0" fontId="31" fillId="0" borderId="0" xfId="0" applyFont="1" applyAlignment="1">
      <alignment horizontal="center"/>
    </xf>
    <xf numFmtId="0" fontId="31" fillId="24" borderId="39" xfId="0" applyFont="1" applyFill="1" applyBorder="1" applyAlignment="1">
      <alignment horizontal="center"/>
    </xf>
    <xf numFmtId="0" fontId="30" fillId="0" borderId="16" xfId="125" applyFont="1" applyBorder="1" applyAlignment="1">
      <alignment wrapText="1"/>
    </xf>
    <xf numFmtId="0" fontId="30" fillId="0" borderId="32" xfId="0" applyFont="1" applyBorder="1" applyAlignment="1">
      <alignment wrapText="1"/>
    </xf>
    <xf numFmtId="0" fontId="31" fillId="0" borderId="0" xfId="126" applyFont="1" applyAlignment="1">
      <alignment vertical="top" wrapText="1"/>
    </xf>
    <xf numFmtId="0" fontId="31" fillId="0" borderId="16" xfId="0" applyFont="1" applyBorder="1" applyAlignment="1">
      <alignment vertical="top"/>
    </xf>
    <xf numFmtId="0" fontId="31" fillId="0" borderId="26" xfId="0" applyFont="1" applyBorder="1" applyAlignment="1">
      <alignment vertical="top"/>
    </xf>
    <xf numFmtId="0" fontId="31" fillId="0" borderId="22" xfId="0" applyFont="1" applyBorder="1" applyAlignment="1">
      <alignment vertical="top"/>
    </xf>
    <xf numFmtId="0" fontId="31" fillId="0" borderId="34" xfId="0" applyFont="1" applyBorder="1" applyAlignment="1">
      <alignment vertical="top"/>
    </xf>
    <xf numFmtId="0" fontId="31" fillId="0" borderId="16" xfId="0" applyFont="1" applyBorder="1" applyAlignment="1">
      <alignment vertical="top" wrapText="1"/>
    </xf>
    <xf numFmtId="0" fontId="39" fillId="0" borderId="18" xfId="0" applyFont="1" applyBorder="1" applyAlignment="1">
      <alignment vertical="top"/>
    </xf>
    <xf numFmtId="0" fontId="31" fillId="0" borderId="17" xfId="0" applyFont="1" applyBorder="1" applyAlignment="1">
      <alignment vertical="top" wrapText="1"/>
    </xf>
    <xf numFmtId="0" fontId="31" fillId="24" borderId="29" xfId="0" applyFont="1" applyFill="1" applyBorder="1"/>
    <xf numFmtId="0" fontId="31" fillId="24" borderId="39" xfId="0" applyFont="1" applyFill="1" applyBorder="1"/>
    <xf numFmtId="0" fontId="31" fillId="30" borderId="29" xfId="0" applyFont="1" applyFill="1" applyBorder="1" applyAlignment="1">
      <alignment vertical="center" wrapText="1"/>
    </xf>
    <xf numFmtId="0" fontId="31" fillId="30" borderId="29" xfId="0" applyFont="1" applyFill="1" applyBorder="1" applyAlignment="1">
      <alignment vertical="center"/>
    </xf>
    <xf numFmtId="0" fontId="30" fillId="30" borderId="39" xfId="0" applyFont="1" applyFill="1" applyBorder="1" applyAlignment="1">
      <alignment vertical="center"/>
    </xf>
    <xf numFmtId="0" fontId="31" fillId="30" borderId="39" xfId="0" applyFont="1" applyFill="1" applyBorder="1" applyAlignment="1">
      <alignment vertical="center"/>
    </xf>
    <xf numFmtId="0" fontId="30" fillId="30" borderId="40" xfId="0" applyFont="1" applyFill="1" applyBorder="1" applyAlignment="1">
      <alignment vertical="center"/>
    </xf>
    <xf numFmtId="0" fontId="31" fillId="31" borderId="35" xfId="0" applyFont="1" applyFill="1" applyBorder="1"/>
    <xf numFmtId="0" fontId="31" fillId="31" borderId="36" xfId="0" applyFont="1" applyFill="1" applyBorder="1" applyAlignment="1">
      <alignment horizontal="right"/>
    </xf>
    <xf numFmtId="0" fontId="31" fillId="31" borderId="35" xfId="0" applyFont="1" applyFill="1" applyBorder="1" applyAlignment="1">
      <alignment horizontal="right"/>
    </xf>
    <xf numFmtId="0" fontId="31" fillId="31" borderId="27" xfId="0" applyFont="1" applyFill="1" applyBorder="1" applyAlignment="1">
      <alignment vertical="center"/>
    </xf>
    <xf numFmtId="0" fontId="31" fillId="31" borderId="36" xfId="0" applyFont="1" applyFill="1" applyBorder="1" applyAlignment="1">
      <alignment horizontal="right" vertical="center"/>
    </xf>
    <xf numFmtId="0" fontId="31" fillId="31" borderId="27" xfId="0" applyFont="1" applyFill="1" applyBorder="1" applyAlignment="1">
      <alignment horizontal="right" vertical="center"/>
    </xf>
    <xf numFmtId="0" fontId="31" fillId="24" borderId="40" xfId="0" applyFont="1" applyFill="1" applyBorder="1"/>
    <xf numFmtId="0" fontId="30" fillId="26" borderId="66" xfId="0" applyFont="1" applyFill="1" applyBorder="1" applyAlignment="1">
      <alignment vertical="center" wrapText="1"/>
    </xf>
    <xf numFmtId="0" fontId="31" fillId="0" borderId="0" xfId="0" applyFont="1" applyAlignment="1">
      <alignment vertical="center"/>
    </xf>
    <xf numFmtId="0" fontId="30" fillId="30" borderId="39" xfId="0" applyFont="1" applyFill="1" applyBorder="1" applyAlignment="1">
      <alignment vertical="center" wrapText="1"/>
    </xf>
    <xf numFmtId="0" fontId="30" fillId="30" borderId="40" xfId="0" applyFont="1" applyFill="1" applyBorder="1" applyAlignment="1">
      <alignment vertical="center" wrapText="1"/>
    </xf>
    <xf numFmtId="0" fontId="31" fillId="30" borderId="39" xfId="0" applyFont="1" applyFill="1" applyBorder="1" applyAlignment="1">
      <alignment horizontal="left" vertical="center"/>
    </xf>
    <xf numFmtId="0" fontId="31" fillId="31" borderId="39" xfId="0" applyFont="1" applyFill="1" applyBorder="1"/>
    <xf numFmtId="0" fontId="31" fillId="31" borderId="29" xfId="0" applyFont="1" applyFill="1" applyBorder="1" applyAlignment="1">
      <alignment horizontal="right"/>
    </xf>
    <xf numFmtId="0" fontId="31" fillId="31" borderId="39" xfId="0" applyFont="1" applyFill="1" applyBorder="1" applyAlignment="1">
      <alignment horizontal="right"/>
    </xf>
    <xf numFmtId="0" fontId="31" fillId="31" borderId="39" xfId="0" applyFont="1" applyFill="1" applyBorder="1" applyAlignment="1">
      <alignment horizontal="left"/>
    </xf>
    <xf numFmtId="0" fontId="28" fillId="0" borderId="0" xfId="0" applyFont="1" applyAlignment="1">
      <alignment vertical="center"/>
    </xf>
    <xf numFmtId="0" fontId="29" fillId="0" borderId="0" xfId="0" applyFont="1" applyAlignment="1">
      <alignment horizontal="right" vertical="center"/>
    </xf>
    <xf numFmtId="0" fontId="29" fillId="0" borderId="0" xfId="0" applyFont="1" applyAlignment="1">
      <alignment vertical="center"/>
    </xf>
    <xf numFmtId="0" fontId="30" fillId="29" borderId="77" xfId="0" applyFont="1" applyFill="1" applyBorder="1"/>
    <xf numFmtId="0" fontId="30" fillId="29" borderId="60" xfId="0" applyFont="1" applyFill="1" applyBorder="1"/>
    <xf numFmtId="0" fontId="30" fillId="0" borderId="77" xfId="0" applyFont="1" applyBorder="1" applyAlignment="1" applyProtection="1">
      <alignment wrapText="1"/>
      <protection locked="0"/>
    </xf>
    <xf numFmtId="0" fontId="38" fillId="0" borderId="0" xfId="0" applyFont="1" applyAlignment="1">
      <alignment vertical="center"/>
    </xf>
    <xf numFmtId="0" fontId="31" fillId="0" borderId="11" xfId="0" applyFont="1" applyBorder="1" applyAlignment="1">
      <alignment vertical="top"/>
    </xf>
    <xf numFmtId="0" fontId="31" fillId="0" borderId="0" xfId="0" applyFont="1" applyAlignment="1">
      <alignment vertical="top"/>
    </xf>
    <xf numFmtId="0" fontId="31" fillId="0" borderId="26" xfId="0" applyFont="1" applyBorder="1" applyAlignment="1">
      <alignment vertical="top" wrapText="1"/>
    </xf>
    <xf numFmtId="0" fontId="39" fillId="0" borderId="0" xfId="0" applyFont="1" applyAlignment="1">
      <alignment vertical="top"/>
    </xf>
    <xf numFmtId="0" fontId="31" fillId="31" borderId="29" xfId="125" applyFont="1" applyFill="1" applyBorder="1"/>
    <xf numFmtId="0" fontId="31" fillId="30" borderId="29" xfId="125" applyFont="1" applyFill="1" applyBorder="1" applyAlignment="1">
      <alignment vertical="center"/>
    </xf>
    <xf numFmtId="0" fontId="31" fillId="24" borderId="29" xfId="125" applyFont="1" applyFill="1" applyBorder="1"/>
    <xf numFmtId="0" fontId="30" fillId="24" borderId="39" xfId="0" applyFont="1" applyFill="1" applyBorder="1"/>
    <xf numFmtId="0" fontId="30" fillId="24" borderId="40" xfId="0" applyFont="1" applyFill="1" applyBorder="1"/>
    <xf numFmtId="0" fontId="31" fillId="31" borderId="36" xfId="125" applyFont="1" applyFill="1" applyBorder="1" applyAlignment="1">
      <alignment vertical="center"/>
    </xf>
    <xf numFmtId="0" fontId="31" fillId="31" borderId="29" xfId="125" applyFont="1" applyFill="1" applyBorder="1" applyAlignment="1">
      <alignment vertical="center"/>
    </xf>
    <xf numFmtId="0" fontId="31" fillId="31" borderId="39" xfId="125" applyFont="1" applyFill="1" applyBorder="1" applyAlignment="1">
      <alignment vertical="center"/>
    </xf>
    <xf numFmtId="0" fontId="31" fillId="31" borderId="40" xfId="125" applyFont="1" applyFill="1" applyBorder="1" applyAlignment="1">
      <alignment vertical="center"/>
    </xf>
    <xf numFmtId="0" fontId="31" fillId="31" borderId="39" xfId="125" applyFont="1" applyFill="1" applyBorder="1" applyAlignment="1">
      <alignment horizontal="right" vertical="center"/>
    </xf>
    <xf numFmtId="0" fontId="30" fillId="29" borderId="82" xfId="0" applyFont="1" applyFill="1" applyBorder="1" applyAlignment="1">
      <alignment vertical="top"/>
    </xf>
    <xf numFmtId="0" fontId="30" fillId="29" borderId="83" xfId="0" applyFont="1" applyFill="1" applyBorder="1" applyAlignment="1">
      <alignment vertical="top"/>
    </xf>
    <xf numFmtId="0" fontId="30" fillId="0" borderId="70" xfId="0" applyFont="1" applyBorder="1"/>
    <xf numFmtId="0" fontId="30" fillId="0" borderId="70" xfId="0" applyFont="1" applyBorder="1" applyProtection="1">
      <protection locked="0"/>
    </xf>
    <xf numFmtId="0" fontId="30" fillId="0" borderId="68" xfId="0" applyFont="1" applyBorder="1"/>
    <xf numFmtId="0" fontId="30" fillId="0" borderId="32" xfId="0" applyFont="1" applyBorder="1"/>
    <xf numFmtId="0" fontId="30" fillId="0" borderId="54" xfId="0" applyFont="1" applyBorder="1" applyAlignment="1">
      <alignment vertical="top"/>
    </xf>
    <xf numFmtId="0" fontId="30" fillId="0" borderId="70" xfId="0" applyFont="1" applyBorder="1" applyAlignment="1">
      <alignment vertical="top"/>
    </xf>
    <xf numFmtId="0" fontId="30" fillId="0" borderId="54" xfId="0" applyFont="1" applyBorder="1"/>
    <xf numFmtId="0" fontId="30" fillId="0" borderId="54" xfId="0" applyFont="1" applyBorder="1" applyAlignment="1" applyProtection="1">
      <alignment vertical="top" wrapText="1"/>
      <protection locked="0"/>
    </xf>
    <xf numFmtId="0" fontId="30" fillId="0" borderId="70" xfId="0" applyFont="1" applyBorder="1" applyAlignment="1" applyProtection="1">
      <alignment vertical="top" wrapText="1"/>
      <protection locked="0"/>
    </xf>
    <xf numFmtId="0" fontId="30" fillId="29" borderId="54" xfId="0" applyFont="1" applyFill="1" applyBorder="1" applyAlignment="1">
      <alignment wrapText="1"/>
    </xf>
    <xf numFmtId="0" fontId="30" fillId="29" borderId="70" xfId="0" applyFont="1" applyFill="1" applyBorder="1" applyAlignment="1">
      <alignment wrapText="1"/>
    </xf>
    <xf numFmtId="0" fontId="31" fillId="24" borderId="32" xfId="0" applyFont="1" applyFill="1" applyBorder="1"/>
    <xf numFmtId="49" fontId="30" fillId="0" borderId="0" xfId="0" applyNumberFormat="1" applyFont="1" applyAlignment="1" applyProtection="1">
      <alignment wrapText="1"/>
      <protection locked="0"/>
    </xf>
    <xf numFmtId="0" fontId="30" fillId="26" borderId="0" xfId="125" applyFont="1" applyFill="1"/>
    <xf numFmtId="0" fontId="30" fillId="26" borderId="0" xfId="0" applyFont="1" applyFill="1"/>
    <xf numFmtId="49" fontId="30" fillId="26" borderId="0" xfId="125" applyNumberFormat="1" applyFont="1" applyFill="1"/>
    <xf numFmtId="49" fontId="30" fillId="26" borderId="0" xfId="0" applyNumberFormat="1" applyFont="1" applyFill="1"/>
    <xf numFmtId="0" fontId="31" fillId="31" borderId="35" xfId="0" applyFont="1" applyFill="1" applyBorder="1" applyAlignment="1">
      <alignment horizontal="center" vertical="center"/>
    </xf>
    <xf numFmtId="0" fontId="31" fillId="31" borderId="35" xfId="0" applyFont="1" applyFill="1" applyBorder="1" applyAlignment="1">
      <alignment vertical="center"/>
    </xf>
    <xf numFmtId="0" fontId="30" fillId="0" borderId="67" xfId="125" applyFont="1" applyBorder="1" applyAlignment="1">
      <alignment horizontal="right" vertical="center"/>
    </xf>
    <xf numFmtId="0" fontId="30" fillId="26" borderId="0" xfId="125" applyFont="1" applyFill="1" applyAlignment="1">
      <alignment horizontal="left"/>
    </xf>
    <xf numFmtId="166" fontId="30" fillId="0" borderId="15" xfId="0" applyNumberFormat="1" applyFont="1" applyBorder="1" applyAlignment="1" applyProtection="1">
      <alignment vertical="top"/>
      <protection locked="0"/>
    </xf>
    <xf numFmtId="0" fontId="30" fillId="0" borderId="72" xfId="0" applyFont="1" applyBorder="1" applyAlignment="1">
      <alignment horizontal="center"/>
    </xf>
    <xf numFmtId="0" fontId="30" fillId="0" borderId="69" xfId="0" applyFont="1" applyBorder="1" applyAlignment="1" applyProtection="1">
      <alignment horizontal="left" wrapText="1" indent="3"/>
      <protection locked="0"/>
    </xf>
    <xf numFmtId="0" fontId="30" fillId="0" borderId="83" xfId="0" applyFont="1" applyBorder="1" applyAlignment="1" applyProtection="1">
      <alignment wrapText="1"/>
      <protection locked="0"/>
    </xf>
    <xf numFmtId="0" fontId="31" fillId="28" borderId="72" xfId="0" applyFont="1" applyFill="1" applyBorder="1" applyAlignment="1">
      <alignment horizontal="center"/>
    </xf>
    <xf numFmtId="0" fontId="31" fillId="0" borderId="12" xfId="0" applyFont="1" applyBorder="1" applyAlignment="1">
      <alignment horizontal="center"/>
    </xf>
    <xf numFmtId="0" fontId="31" fillId="24" borderId="36" xfId="0" applyFont="1" applyFill="1" applyBorder="1" applyAlignment="1">
      <alignment vertical="top" wrapText="1"/>
    </xf>
    <xf numFmtId="0" fontId="31" fillId="24" borderId="65" xfId="0" applyFont="1" applyFill="1" applyBorder="1" applyAlignment="1">
      <alignment wrapText="1"/>
    </xf>
    <xf numFmtId="0" fontId="31" fillId="24" borderId="61" xfId="0" applyFont="1" applyFill="1" applyBorder="1" applyAlignment="1">
      <alignment wrapText="1"/>
    </xf>
    <xf numFmtId="0" fontId="30" fillId="0" borderId="23" xfId="0" applyFont="1" applyBorder="1" applyProtection="1">
      <protection locked="0"/>
    </xf>
    <xf numFmtId="0" fontId="38" fillId="0" borderId="0" xfId="0" applyFont="1" applyAlignment="1">
      <alignment horizontal="center" vertical="center"/>
    </xf>
    <xf numFmtId="0" fontId="30" fillId="24" borderId="70" xfId="0" applyFont="1" applyFill="1" applyBorder="1" applyAlignment="1" applyProtection="1">
      <alignment vertical="top" wrapText="1"/>
      <protection locked="0"/>
    </xf>
    <xf numFmtId="165" fontId="30" fillId="0" borderId="0" xfId="62" applyNumberFormat="1" applyFont="1" applyProtection="1">
      <protection locked="0"/>
    </xf>
    <xf numFmtId="165" fontId="31" fillId="0" borderId="0" xfId="62" applyNumberFormat="1" applyFont="1" applyProtection="1">
      <protection locked="0"/>
    </xf>
    <xf numFmtId="165" fontId="30" fillId="0" borderId="0" xfId="62" applyNumberFormat="1" applyFont="1" applyFill="1" applyProtection="1">
      <protection locked="0"/>
    </xf>
    <xf numFmtId="165" fontId="24" fillId="0" borderId="0" xfId="62" applyNumberFormat="1" applyFont="1" applyAlignment="1" applyProtection="1">
      <protection locked="0"/>
    </xf>
    <xf numFmtId="165" fontId="30" fillId="0" borderId="47" xfId="62" applyNumberFormat="1" applyFont="1" applyFill="1" applyBorder="1" applyAlignment="1" applyProtection="1">
      <alignment vertical="top"/>
      <protection locked="0"/>
    </xf>
    <xf numFmtId="166" fontId="30" fillId="0" borderId="0" xfId="0" applyNumberFormat="1" applyFont="1" applyProtection="1">
      <protection locked="0"/>
    </xf>
    <xf numFmtId="0" fontId="30" fillId="0" borderId="10" xfId="0" applyFont="1" applyBorder="1" applyAlignment="1">
      <alignment horizontal="left" wrapText="1"/>
    </xf>
    <xf numFmtId="0" fontId="30" fillId="0" borderId="0" xfId="0" applyFont="1" applyAlignment="1" applyProtection="1">
      <alignment horizontal="left" wrapText="1"/>
      <protection locked="0"/>
    </xf>
    <xf numFmtId="9" fontId="30" fillId="0" borderId="0" xfId="327" applyFont="1" applyAlignment="1" applyProtection="1">
      <protection locked="0"/>
    </xf>
    <xf numFmtId="9" fontId="30" fillId="0" borderId="0" xfId="327" applyFont="1" applyBorder="1" applyProtection="1">
      <protection locked="0"/>
    </xf>
    <xf numFmtId="165" fontId="30" fillId="0" borderId="0" xfId="62" applyNumberFormat="1" applyFont="1" applyBorder="1" applyProtection="1">
      <protection locked="0"/>
    </xf>
    <xf numFmtId="0" fontId="34" fillId="0" borderId="0" xfId="0" applyFont="1" applyAlignment="1" applyProtection="1">
      <alignment horizontal="center"/>
      <protection locked="0"/>
    </xf>
    <xf numFmtId="166" fontId="34" fillId="0" borderId="0" xfId="0" applyNumberFormat="1" applyFont="1" applyAlignment="1" applyProtection="1">
      <alignment horizontal="center"/>
      <protection locked="0"/>
    </xf>
    <xf numFmtId="0" fontId="31" fillId="31" borderId="35" xfId="0" applyFont="1" applyFill="1" applyBorder="1" applyAlignment="1">
      <alignment horizontal="right" vertical="center"/>
    </xf>
    <xf numFmtId="0" fontId="30" fillId="0" borderId="34" xfId="0" applyFont="1" applyBorder="1" applyAlignment="1">
      <alignment horizontal="center" vertical="top" wrapText="1"/>
    </xf>
    <xf numFmtId="165" fontId="41" fillId="0" borderId="0" xfId="62" applyNumberFormat="1" applyFont="1" applyFill="1" applyBorder="1" applyAlignment="1" applyProtection="1">
      <alignment horizontal="center"/>
      <protection locked="0"/>
    </xf>
    <xf numFmtId="44" fontId="30" fillId="0" borderId="24" xfId="81" applyFont="1" applyFill="1" applyBorder="1" applyAlignment="1" applyProtection="1">
      <alignment vertical="top"/>
      <protection locked="0"/>
    </xf>
    <xf numFmtId="44" fontId="30" fillId="0" borderId="47" xfId="81" applyFont="1" applyFill="1" applyBorder="1" applyAlignment="1" applyProtection="1">
      <alignment vertical="top"/>
      <protection locked="0"/>
    </xf>
    <xf numFmtId="0" fontId="31" fillId="0" borderId="14" xfId="0" applyFont="1" applyBorder="1" applyAlignment="1">
      <alignment horizontal="left" vertical="top" wrapText="1" indent="1"/>
    </xf>
    <xf numFmtId="166" fontId="30" fillId="0" borderId="11" xfId="81" applyNumberFormat="1" applyFont="1" applyFill="1" applyBorder="1" applyAlignment="1" applyProtection="1">
      <alignment vertical="top"/>
      <protection locked="0"/>
    </xf>
    <xf numFmtId="166" fontId="30" fillId="0" borderId="87" xfId="81" applyNumberFormat="1" applyFont="1" applyFill="1" applyBorder="1" applyAlignment="1" applyProtection="1">
      <alignment vertical="top"/>
      <protection locked="0"/>
    </xf>
    <xf numFmtId="165" fontId="33" fillId="0" borderId="0" xfId="62" applyNumberFormat="1" applyFont="1" applyBorder="1" applyProtection="1">
      <protection locked="0"/>
    </xf>
    <xf numFmtId="165" fontId="30" fillId="32" borderId="0" xfId="62" applyNumberFormat="1" applyFont="1" applyFill="1" applyProtection="1">
      <protection locked="0"/>
    </xf>
    <xf numFmtId="165" fontId="37" fillId="0" borderId="0" xfId="62" applyNumberFormat="1" applyFont="1" applyBorder="1" applyProtection="1">
      <protection locked="0"/>
    </xf>
    <xf numFmtId="165" fontId="33" fillId="0" borderId="0" xfId="62" applyNumberFormat="1" applyFont="1" applyProtection="1">
      <protection locked="0"/>
    </xf>
  </cellXfs>
  <cellStyles count="328">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alculation 3" xfId="53" xr:uid="{00000000-0005-0000-0000-000034000000}"/>
    <cellStyle name="Calculation 4" xfId="54" xr:uid="{00000000-0005-0000-0000-000035000000}"/>
    <cellStyle name="Calculation 5" xfId="55" xr:uid="{00000000-0005-0000-0000-000036000000}"/>
    <cellStyle name="Calculation 6" xfId="56" xr:uid="{00000000-0005-0000-0000-000037000000}"/>
    <cellStyle name="Calculation 7" xfId="57" xr:uid="{00000000-0005-0000-0000-000038000000}"/>
    <cellStyle name="Calculation 8" xfId="58" xr:uid="{00000000-0005-0000-0000-000039000000}"/>
    <cellStyle name="Calculation 9" xfId="59" xr:uid="{00000000-0005-0000-0000-00003A000000}"/>
    <cellStyle name="Check Cell" xfId="60" builtinId="23" customBuiltin="1"/>
    <cellStyle name="Check Cell 2" xfId="61" xr:uid="{00000000-0005-0000-0000-00003C000000}"/>
    <cellStyle name="Comma" xfId="62" builtinId="3"/>
    <cellStyle name="Comma 2" xfId="63" xr:uid="{00000000-0005-0000-0000-00003E000000}"/>
    <cellStyle name="Comma 2 2" xfId="64" xr:uid="{00000000-0005-0000-0000-00003F000000}"/>
    <cellStyle name="Comma 2 2 2" xfId="65" xr:uid="{00000000-0005-0000-0000-000040000000}"/>
    <cellStyle name="Comma 2 2 3" xfId="66" xr:uid="{00000000-0005-0000-0000-000041000000}"/>
    <cellStyle name="Comma 2 2 4" xfId="67" xr:uid="{00000000-0005-0000-0000-000042000000}"/>
    <cellStyle name="Comma 2 2 5" xfId="68" xr:uid="{00000000-0005-0000-0000-000043000000}"/>
    <cellStyle name="Comma 2 2 6" xfId="69" xr:uid="{00000000-0005-0000-0000-000044000000}"/>
    <cellStyle name="Comma 2 2 7" xfId="70" xr:uid="{00000000-0005-0000-0000-000045000000}"/>
    <cellStyle name="Comma 2 2 8" xfId="71" xr:uid="{00000000-0005-0000-0000-000046000000}"/>
    <cellStyle name="Comma 3" xfId="72" xr:uid="{00000000-0005-0000-0000-000047000000}"/>
    <cellStyle name="Comma 3 2" xfId="73" xr:uid="{00000000-0005-0000-0000-000048000000}"/>
    <cellStyle name="Comma 3 3" xfId="74" xr:uid="{00000000-0005-0000-0000-000049000000}"/>
    <cellStyle name="Comma 3 4" xfId="75" xr:uid="{00000000-0005-0000-0000-00004A000000}"/>
    <cellStyle name="Comma 3 5" xfId="76" xr:uid="{00000000-0005-0000-0000-00004B000000}"/>
    <cellStyle name="Comma 3 6" xfId="77" xr:uid="{00000000-0005-0000-0000-00004C000000}"/>
    <cellStyle name="Comma 3 7" xfId="78" xr:uid="{00000000-0005-0000-0000-00004D000000}"/>
    <cellStyle name="Comma 3 8" xfId="79" xr:uid="{00000000-0005-0000-0000-00004E000000}"/>
    <cellStyle name="Comma 4" xfId="80" xr:uid="{00000000-0005-0000-0000-00004F000000}"/>
    <cellStyle name="Currency" xfId="81" builtinId="4"/>
    <cellStyle name="Currency 2" xfId="82" xr:uid="{00000000-0005-0000-0000-000051000000}"/>
    <cellStyle name="Currency 2 2" xfId="83" xr:uid="{00000000-0005-0000-0000-000052000000}"/>
    <cellStyle name="Currency 2 2 2" xfId="84" xr:uid="{00000000-0005-0000-0000-000053000000}"/>
    <cellStyle name="Currency 2 2 3" xfId="85" xr:uid="{00000000-0005-0000-0000-000054000000}"/>
    <cellStyle name="Currency 2 2 4" xfId="86" xr:uid="{00000000-0005-0000-0000-000055000000}"/>
    <cellStyle name="Currency 2 2 5" xfId="87" xr:uid="{00000000-0005-0000-0000-000056000000}"/>
    <cellStyle name="Currency 2 2 6" xfId="88" xr:uid="{00000000-0005-0000-0000-000057000000}"/>
    <cellStyle name="Currency 2 2 7" xfId="89" xr:uid="{00000000-0005-0000-0000-000058000000}"/>
    <cellStyle name="Currency 2 2 8" xfId="90" xr:uid="{00000000-0005-0000-0000-000059000000}"/>
    <cellStyle name="Currency 3" xfId="91" xr:uid="{00000000-0005-0000-0000-00005A000000}"/>
    <cellStyle name="Currency 3 2" xfId="92" xr:uid="{00000000-0005-0000-0000-00005B000000}"/>
    <cellStyle name="Currency 3 3" xfId="93" xr:uid="{00000000-0005-0000-0000-00005C000000}"/>
    <cellStyle name="Currency 3 4" xfId="94" xr:uid="{00000000-0005-0000-0000-00005D000000}"/>
    <cellStyle name="Currency 3 5" xfId="95" xr:uid="{00000000-0005-0000-0000-00005E000000}"/>
    <cellStyle name="Currency 3 6" xfId="96" xr:uid="{00000000-0005-0000-0000-00005F000000}"/>
    <cellStyle name="Currency 3 7" xfId="97" xr:uid="{00000000-0005-0000-0000-000060000000}"/>
    <cellStyle name="Currency 3 8" xfId="98" xr:uid="{00000000-0005-0000-0000-000061000000}"/>
    <cellStyle name="Currency 4" xfId="99" xr:uid="{00000000-0005-0000-0000-000062000000}"/>
    <cellStyle name="Currency 5" xfId="326" xr:uid="{3FCBCDDF-036B-4CDC-9305-6CE3612859CF}"/>
    <cellStyle name="Explanatory Text" xfId="100" builtinId="53" customBuiltin="1"/>
    <cellStyle name="Explanatory Text 2" xfId="101" xr:uid="{00000000-0005-0000-0000-000064000000}"/>
    <cellStyle name="Good" xfId="102" builtinId="26" customBuiltin="1"/>
    <cellStyle name="Good 2" xfId="103" xr:uid="{00000000-0005-0000-0000-000066000000}"/>
    <cellStyle name="Heading 1" xfId="104" builtinId="16" customBuiltin="1"/>
    <cellStyle name="Heading 1 2" xfId="105" xr:uid="{00000000-0005-0000-0000-000068000000}"/>
    <cellStyle name="Heading 2" xfId="106" builtinId="17" customBuiltin="1"/>
    <cellStyle name="Heading 2 2" xfId="107" xr:uid="{00000000-0005-0000-0000-00006A000000}"/>
    <cellStyle name="Heading 3" xfId="108" builtinId="18" customBuiltin="1"/>
    <cellStyle name="Heading 3 2" xfId="109" xr:uid="{00000000-0005-0000-0000-00006C000000}"/>
    <cellStyle name="Heading 4" xfId="110" builtinId="19" customBuiltin="1"/>
    <cellStyle name="Heading 4 2" xfId="111" xr:uid="{00000000-0005-0000-0000-00006E000000}"/>
    <cellStyle name="Input" xfId="112" builtinId="20" customBuiltin="1"/>
    <cellStyle name="Input 2" xfId="113" xr:uid="{00000000-0005-0000-0000-000070000000}"/>
    <cellStyle name="Input 3" xfId="114" xr:uid="{00000000-0005-0000-0000-000071000000}"/>
    <cellStyle name="Input 4" xfId="115" xr:uid="{00000000-0005-0000-0000-000072000000}"/>
    <cellStyle name="Input 5" xfId="116" xr:uid="{00000000-0005-0000-0000-000073000000}"/>
    <cellStyle name="Input 6" xfId="117" xr:uid="{00000000-0005-0000-0000-000074000000}"/>
    <cellStyle name="Input 7" xfId="118" xr:uid="{00000000-0005-0000-0000-000075000000}"/>
    <cellStyle name="Input 8" xfId="119" xr:uid="{00000000-0005-0000-0000-000076000000}"/>
    <cellStyle name="Input 9" xfId="120" xr:uid="{00000000-0005-0000-0000-000077000000}"/>
    <cellStyle name="Linked Cell" xfId="121" builtinId="24" customBuiltin="1"/>
    <cellStyle name="Linked Cell 2" xfId="122" xr:uid="{00000000-0005-0000-0000-000079000000}"/>
    <cellStyle name="Neutral" xfId="123" builtinId="28" customBuiltin="1"/>
    <cellStyle name="Neutral 2" xfId="124" xr:uid="{00000000-0005-0000-0000-00007B000000}"/>
    <cellStyle name="Normal" xfId="0" builtinId="0"/>
    <cellStyle name="Normal 10" xfId="324" xr:uid="{00000000-0005-0000-0000-00007D000000}"/>
    <cellStyle name="Normal 2" xfId="125" xr:uid="{00000000-0005-0000-0000-00007E000000}"/>
    <cellStyle name="Normal 2 2" xfId="126" xr:uid="{00000000-0005-0000-0000-00007F000000}"/>
    <cellStyle name="Normal 2 3" xfId="127" xr:uid="{00000000-0005-0000-0000-000080000000}"/>
    <cellStyle name="Normal 2 4" xfId="128" xr:uid="{00000000-0005-0000-0000-000081000000}"/>
    <cellStyle name="Normal 2 5" xfId="129" xr:uid="{00000000-0005-0000-0000-000082000000}"/>
    <cellStyle name="Normal 2 6" xfId="130" xr:uid="{00000000-0005-0000-0000-000083000000}"/>
    <cellStyle name="Normal 2 7" xfId="131" xr:uid="{00000000-0005-0000-0000-000084000000}"/>
    <cellStyle name="Normal 2 8" xfId="132" xr:uid="{00000000-0005-0000-0000-000085000000}"/>
    <cellStyle name="Normal 3" xfId="133" xr:uid="{00000000-0005-0000-0000-000086000000}"/>
    <cellStyle name="Normal 3 10" xfId="200" xr:uid="{00000000-0005-0000-0000-000087000000}"/>
    <cellStyle name="Normal 3 10 2" xfId="234" xr:uid="{00000000-0005-0000-0000-000088000000}"/>
    <cellStyle name="Normal 3 10 2 2" xfId="305" xr:uid="{00000000-0005-0000-0000-000089000000}"/>
    <cellStyle name="Normal 3 10 3" xfId="271" xr:uid="{00000000-0005-0000-0000-00008A000000}"/>
    <cellStyle name="Normal 3 11" xfId="251" xr:uid="{00000000-0005-0000-0000-00008B000000}"/>
    <cellStyle name="Normal 3 11 2" xfId="322" xr:uid="{00000000-0005-0000-0000-00008C000000}"/>
    <cellStyle name="Normal 3 12" xfId="217" xr:uid="{00000000-0005-0000-0000-00008D000000}"/>
    <cellStyle name="Normal 3 12 2" xfId="288" xr:uid="{00000000-0005-0000-0000-00008E000000}"/>
    <cellStyle name="Normal 3 13" xfId="254" xr:uid="{00000000-0005-0000-0000-00008F000000}"/>
    <cellStyle name="Normal 3 2" xfId="134" xr:uid="{00000000-0005-0000-0000-000090000000}"/>
    <cellStyle name="Normal 3 2 10" xfId="252" xr:uid="{00000000-0005-0000-0000-000091000000}"/>
    <cellStyle name="Normal 3 2 10 2" xfId="323" xr:uid="{00000000-0005-0000-0000-000092000000}"/>
    <cellStyle name="Normal 3 2 11" xfId="218" xr:uid="{00000000-0005-0000-0000-000093000000}"/>
    <cellStyle name="Normal 3 2 11 2" xfId="289" xr:uid="{00000000-0005-0000-0000-000094000000}"/>
    <cellStyle name="Normal 3 2 12" xfId="255" xr:uid="{00000000-0005-0000-0000-000095000000}"/>
    <cellStyle name="Normal 3 2 2" xfId="135" xr:uid="{00000000-0005-0000-0000-000096000000}"/>
    <cellStyle name="Normal 3 2 2 2" xfId="202" xr:uid="{00000000-0005-0000-0000-000097000000}"/>
    <cellStyle name="Normal 3 2 2 2 2" xfId="236" xr:uid="{00000000-0005-0000-0000-000098000000}"/>
    <cellStyle name="Normal 3 2 2 2 2 2" xfId="307" xr:uid="{00000000-0005-0000-0000-000099000000}"/>
    <cellStyle name="Normal 3 2 2 2 3" xfId="273" xr:uid="{00000000-0005-0000-0000-00009A000000}"/>
    <cellStyle name="Normal 3 2 2 3" xfId="219" xr:uid="{00000000-0005-0000-0000-00009B000000}"/>
    <cellStyle name="Normal 3 2 2 3 2" xfId="290" xr:uid="{00000000-0005-0000-0000-00009C000000}"/>
    <cellStyle name="Normal 3 2 2 4" xfId="256" xr:uid="{00000000-0005-0000-0000-00009D000000}"/>
    <cellStyle name="Normal 3 2 3" xfId="136" xr:uid="{00000000-0005-0000-0000-00009E000000}"/>
    <cellStyle name="Normal 3 2 3 2" xfId="203" xr:uid="{00000000-0005-0000-0000-00009F000000}"/>
    <cellStyle name="Normal 3 2 3 2 2" xfId="237" xr:uid="{00000000-0005-0000-0000-0000A0000000}"/>
    <cellStyle name="Normal 3 2 3 2 2 2" xfId="308" xr:uid="{00000000-0005-0000-0000-0000A1000000}"/>
    <cellStyle name="Normal 3 2 3 2 3" xfId="274" xr:uid="{00000000-0005-0000-0000-0000A2000000}"/>
    <cellStyle name="Normal 3 2 3 3" xfId="220" xr:uid="{00000000-0005-0000-0000-0000A3000000}"/>
    <cellStyle name="Normal 3 2 3 3 2" xfId="291" xr:uid="{00000000-0005-0000-0000-0000A4000000}"/>
    <cellStyle name="Normal 3 2 3 4" xfId="257" xr:uid="{00000000-0005-0000-0000-0000A5000000}"/>
    <cellStyle name="Normal 3 2 4" xfId="137" xr:uid="{00000000-0005-0000-0000-0000A6000000}"/>
    <cellStyle name="Normal 3 2 4 2" xfId="204" xr:uid="{00000000-0005-0000-0000-0000A7000000}"/>
    <cellStyle name="Normal 3 2 4 2 2" xfId="238" xr:uid="{00000000-0005-0000-0000-0000A8000000}"/>
    <cellStyle name="Normal 3 2 4 2 2 2" xfId="309" xr:uid="{00000000-0005-0000-0000-0000A9000000}"/>
    <cellStyle name="Normal 3 2 4 2 3" xfId="275" xr:uid="{00000000-0005-0000-0000-0000AA000000}"/>
    <cellStyle name="Normal 3 2 4 3" xfId="221" xr:uid="{00000000-0005-0000-0000-0000AB000000}"/>
    <cellStyle name="Normal 3 2 4 3 2" xfId="292" xr:uid="{00000000-0005-0000-0000-0000AC000000}"/>
    <cellStyle name="Normal 3 2 4 4" xfId="258" xr:uid="{00000000-0005-0000-0000-0000AD000000}"/>
    <cellStyle name="Normal 3 2 5" xfId="138" xr:uid="{00000000-0005-0000-0000-0000AE000000}"/>
    <cellStyle name="Normal 3 2 5 2" xfId="205" xr:uid="{00000000-0005-0000-0000-0000AF000000}"/>
    <cellStyle name="Normal 3 2 5 2 2" xfId="239" xr:uid="{00000000-0005-0000-0000-0000B0000000}"/>
    <cellStyle name="Normal 3 2 5 2 2 2" xfId="310" xr:uid="{00000000-0005-0000-0000-0000B1000000}"/>
    <cellStyle name="Normal 3 2 5 2 3" xfId="276" xr:uid="{00000000-0005-0000-0000-0000B2000000}"/>
    <cellStyle name="Normal 3 2 5 3" xfId="222" xr:uid="{00000000-0005-0000-0000-0000B3000000}"/>
    <cellStyle name="Normal 3 2 5 3 2" xfId="293" xr:uid="{00000000-0005-0000-0000-0000B4000000}"/>
    <cellStyle name="Normal 3 2 5 4" xfId="259" xr:uid="{00000000-0005-0000-0000-0000B5000000}"/>
    <cellStyle name="Normal 3 2 6" xfId="139" xr:uid="{00000000-0005-0000-0000-0000B6000000}"/>
    <cellStyle name="Normal 3 2 6 2" xfId="206" xr:uid="{00000000-0005-0000-0000-0000B7000000}"/>
    <cellStyle name="Normal 3 2 6 2 2" xfId="240" xr:uid="{00000000-0005-0000-0000-0000B8000000}"/>
    <cellStyle name="Normal 3 2 6 2 2 2" xfId="311" xr:uid="{00000000-0005-0000-0000-0000B9000000}"/>
    <cellStyle name="Normal 3 2 6 2 3" xfId="277" xr:uid="{00000000-0005-0000-0000-0000BA000000}"/>
    <cellStyle name="Normal 3 2 6 3" xfId="223" xr:uid="{00000000-0005-0000-0000-0000BB000000}"/>
    <cellStyle name="Normal 3 2 6 3 2" xfId="294" xr:uid="{00000000-0005-0000-0000-0000BC000000}"/>
    <cellStyle name="Normal 3 2 6 4" xfId="260" xr:uid="{00000000-0005-0000-0000-0000BD000000}"/>
    <cellStyle name="Normal 3 2 7" xfId="140" xr:uid="{00000000-0005-0000-0000-0000BE000000}"/>
    <cellStyle name="Normal 3 2 7 2" xfId="207" xr:uid="{00000000-0005-0000-0000-0000BF000000}"/>
    <cellStyle name="Normal 3 2 7 2 2" xfId="241" xr:uid="{00000000-0005-0000-0000-0000C0000000}"/>
    <cellStyle name="Normal 3 2 7 2 2 2" xfId="312" xr:uid="{00000000-0005-0000-0000-0000C1000000}"/>
    <cellStyle name="Normal 3 2 7 2 3" xfId="278" xr:uid="{00000000-0005-0000-0000-0000C2000000}"/>
    <cellStyle name="Normal 3 2 7 3" xfId="224" xr:uid="{00000000-0005-0000-0000-0000C3000000}"/>
    <cellStyle name="Normal 3 2 7 3 2" xfId="295" xr:uid="{00000000-0005-0000-0000-0000C4000000}"/>
    <cellStyle name="Normal 3 2 7 4" xfId="261" xr:uid="{00000000-0005-0000-0000-0000C5000000}"/>
    <cellStyle name="Normal 3 2 8" xfId="141" xr:uid="{00000000-0005-0000-0000-0000C6000000}"/>
    <cellStyle name="Normal 3 2 8 2" xfId="208" xr:uid="{00000000-0005-0000-0000-0000C7000000}"/>
    <cellStyle name="Normal 3 2 8 2 2" xfId="242" xr:uid="{00000000-0005-0000-0000-0000C8000000}"/>
    <cellStyle name="Normal 3 2 8 2 2 2" xfId="313" xr:uid="{00000000-0005-0000-0000-0000C9000000}"/>
    <cellStyle name="Normal 3 2 8 2 3" xfId="279" xr:uid="{00000000-0005-0000-0000-0000CA000000}"/>
    <cellStyle name="Normal 3 2 8 3" xfId="225" xr:uid="{00000000-0005-0000-0000-0000CB000000}"/>
    <cellStyle name="Normal 3 2 8 3 2" xfId="296" xr:uid="{00000000-0005-0000-0000-0000CC000000}"/>
    <cellStyle name="Normal 3 2 8 4" xfId="262" xr:uid="{00000000-0005-0000-0000-0000CD000000}"/>
    <cellStyle name="Normal 3 2 9" xfId="201" xr:uid="{00000000-0005-0000-0000-0000CE000000}"/>
    <cellStyle name="Normal 3 2 9 2" xfId="235" xr:uid="{00000000-0005-0000-0000-0000CF000000}"/>
    <cellStyle name="Normal 3 2 9 2 2" xfId="306" xr:uid="{00000000-0005-0000-0000-0000D0000000}"/>
    <cellStyle name="Normal 3 2 9 3" xfId="272" xr:uid="{00000000-0005-0000-0000-0000D1000000}"/>
    <cellStyle name="Normal 3 3" xfId="142" xr:uid="{00000000-0005-0000-0000-0000D2000000}"/>
    <cellStyle name="Normal 3 3 2" xfId="209" xr:uid="{00000000-0005-0000-0000-0000D3000000}"/>
    <cellStyle name="Normal 3 3 2 2" xfId="243" xr:uid="{00000000-0005-0000-0000-0000D4000000}"/>
    <cellStyle name="Normal 3 3 2 2 2" xfId="314" xr:uid="{00000000-0005-0000-0000-0000D5000000}"/>
    <cellStyle name="Normal 3 3 2 3" xfId="280" xr:uid="{00000000-0005-0000-0000-0000D6000000}"/>
    <cellStyle name="Normal 3 3 3" xfId="226" xr:uid="{00000000-0005-0000-0000-0000D7000000}"/>
    <cellStyle name="Normal 3 3 3 2" xfId="297" xr:uid="{00000000-0005-0000-0000-0000D8000000}"/>
    <cellStyle name="Normal 3 3 4" xfId="263" xr:uid="{00000000-0005-0000-0000-0000D9000000}"/>
    <cellStyle name="Normal 3 4" xfId="143" xr:uid="{00000000-0005-0000-0000-0000DA000000}"/>
    <cellStyle name="Normal 3 4 2" xfId="210" xr:uid="{00000000-0005-0000-0000-0000DB000000}"/>
    <cellStyle name="Normal 3 4 2 2" xfId="244" xr:uid="{00000000-0005-0000-0000-0000DC000000}"/>
    <cellStyle name="Normal 3 4 2 2 2" xfId="315" xr:uid="{00000000-0005-0000-0000-0000DD000000}"/>
    <cellStyle name="Normal 3 4 2 3" xfId="281" xr:uid="{00000000-0005-0000-0000-0000DE000000}"/>
    <cellStyle name="Normal 3 4 3" xfId="227" xr:uid="{00000000-0005-0000-0000-0000DF000000}"/>
    <cellStyle name="Normal 3 4 3 2" xfId="298" xr:uid="{00000000-0005-0000-0000-0000E0000000}"/>
    <cellStyle name="Normal 3 4 4" xfId="264" xr:uid="{00000000-0005-0000-0000-0000E1000000}"/>
    <cellStyle name="Normal 3 5" xfId="144" xr:uid="{00000000-0005-0000-0000-0000E2000000}"/>
    <cellStyle name="Normal 3 5 2" xfId="211" xr:uid="{00000000-0005-0000-0000-0000E3000000}"/>
    <cellStyle name="Normal 3 5 2 2" xfId="245" xr:uid="{00000000-0005-0000-0000-0000E4000000}"/>
    <cellStyle name="Normal 3 5 2 2 2" xfId="316" xr:uid="{00000000-0005-0000-0000-0000E5000000}"/>
    <cellStyle name="Normal 3 5 2 3" xfId="282" xr:uid="{00000000-0005-0000-0000-0000E6000000}"/>
    <cellStyle name="Normal 3 5 3" xfId="228" xr:uid="{00000000-0005-0000-0000-0000E7000000}"/>
    <cellStyle name="Normal 3 5 3 2" xfId="299" xr:uid="{00000000-0005-0000-0000-0000E8000000}"/>
    <cellStyle name="Normal 3 5 4" xfId="265" xr:uid="{00000000-0005-0000-0000-0000E9000000}"/>
    <cellStyle name="Normal 3 6" xfId="145" xr:uid="{00000000-0005-0000-0000-0000EA000000}"/>
    <cellStyle name="Normal 3 6 2" xfId="212" xr:uid="{00000000-0005-0000-0000-0000EB000000}"/>
    <cellStyle name="Normal 3 6 2 2" xfId="246" xr:uid="{00000000-0005-0000-0000-0000EC000000}"/>
    <cellStyle name="Normal 3 6 2 2 2" xfId="317" xr:uid="{00000000-0005-0000-0000-0000ED000000}"/>
    <cellStyle name="Normal 3 6 2 3" xfId="283" xr:uid="{00000000-0005-0000-0000-0000EE000000}"/>
    <cellStyle name="Normal 3 6 3" xfId="229" xr:uid="{00000000-0005-0000-0000-0000EF000000}"/>
    <cellStyle name="Normal 3 6 3 2" xfId="300" xr:uid="{00000000-0005-0000-0000-0000F0000000}"/>
    <cellStyle name="Normal 3 6 4" xfId="266" xr:uid="{00000000-0005-0000-0000-0000F1000000}"/>
    <cellStyle name="Normal 3 7" xfId="146" xr:uid="{00000000-0005-0000-0000-0000F2000000}"/>
    <cellStyle name="Normal 3 7 2" xfId="213" xr:uid="{00000000-0005-0000-0000-0000F3000000}"/>
    <cellStyle name="Normal 3 7 2 2" xfId="247" xr:uid="{00000000-0005-0000-0000-0000F4000000}"/>
    <cellStyle name="Normal 3 7 2 2 2" xfId="318" xr:uid="{00000000-0005-0000-0000-0000F5000000}"/>
    <cellStyle name="Normal 3 7 2 3" xfId="284" xr:uid="{00000000-0005-0000-0000-0000F6000000}"/>
    <cellStyle name="Normal 3 7 3" xfId="230" xr:uid="{00000000-0005-0000-0000-0000F7000000}"/>
    <cellStyle name="Normal 3 7 3 2" xfId="301" xr:uid="{00000000-0005-0000-0000-0000F8000000}"/>
    <cellStyle name="Normal 3 7 4" xfId="267" xr:uid="{00000000-0005-0000-0000-0000F9000000}"/>
    <cellStyle name="Normal 3 8" xfId="147" xr:uid="{00000000-0005-0000-0000-0000FA000000}"/>
    <cellStyle name="Normal 3 8 2" xfId="214" xr:uid="{00000000-0005-0000-0000-0000FB000000}"/>
    <cellStyle name="Normal 3 8 2 2" xfId="248" xr:uid="{00000000-0005-0000-0000-0000FC000000}"/>
    <cellStyle name="Normal 3 8 2 2 2" xfId="319" xr:uid="{00000000-0005-0000-0000-0000FD000000}"/>
    <cellStyle name="Normal 3 8 2 3" xfId="285" xr:uid="{00000000-0005-0000-0000-0000FE000000}"/>
    <cellStyle name="Normal 3 8 3" xfId="231" xr:uid="{00000000-0005-0000-0000-0000FF000000}"/>
    <cellStyle name="Normal 3 8 3 2" xfId="302" xr:uid="{00000000-0005-0000-0000-000000010000}"/>
    <cellStyle name="Normal 3 8 4" xfId="268" xr:uid="{00000000-0005-0000-0000-000001010000}"/>
    <cellStyle name="Normal 3 9" xfId="148" xr:uid="{00000000-0005-0000-0000-000002010000}"/>
    <cellStyle name="Normal 3 9 2" xfId="215" xr:uid="{00000000-0005-0000-0000-000003010000}"/>
    <cellStyle name="Normal 3 9 2 2" xfId="249" xr:uid="{00000000-0005-0000-0000-000004010000}"/>
    <cellStyle name="Normal 3 9 2 2 2" xfId="320" xr:uid="{00000000-0005-0000-0000-000005010000}"/>
    <cellStyle name="Normal 3 9 2 3" xfId="286" xr:uid="{00000000-0005-0000-0000-000006010000}"/>
    <cellStyle name="Normal 3 9 3" xfId="232" xr:uid="{00000000-0005-0000-0000-000007010000}"/>
    <cellStyle name="Normal 3 9 3 2" xfId="303" xr:uid="{00000000-0005-0000-0000-000008010000}"/>
    <cellStyle name="Normal 3 9 4" xfId="269" xr:uid="{00000000-0005-0000-0000-000009010000}"/>
    <cellStyle name="Normal 4" xfId="149" xr:uid="{00000000-0005-0000-0000-00000A010000}"/>
    <cellStyle name="Normal 4 2" xfId="216" xr:uid="{00000000-0005-0000-0000-00000B010000}"/>
    <cellStyle name="Normal 4 2 2" xfId="250" xr:uid="{00000000-0005-0000-0000-00000C010000}"/>
    <cellStyle name="Normal 4 2 2 2" xfId="321" xr:uid="{00000000-0005-0000-0000-00000D010000}"/>
    <cellStyle name="Normal 4 2 3" xfId="287" xr:uid="{00000000-0005-0000-0000-00000E010000}"/>
    <cellStyle name="Normal 4 3" xfId="233" xr:uid="{00000000-0005-0000-0000-00000F010000}"/>
    <cellStyle name="Normal 4 3 2" xfId="304" xr:uid="{00000000-0005-0000-0000-000010010000}"/>
    <cellStyle name="Normal 4 4" xfId="270" xr:uid="{00000000-0005-0000-0000-000011010000}"/>
    <cellStyle name="Normal 5" xfId="150" xr:uid="{00000000-0005-0000-0000-000012010000}"/>
    <cellStyle name="Normal 6" xfId="253" xr:uid="{00000000-0005-0000-0000-000013010000}"/>
    <cellStyle name="Normal_cover 10'01" xfId="325" xr:uid="{00000000-0005-0000-0000-000014010000}"/>
    <cellStyle name="Note" xfId="151" builtinId="10" customBuiltin="1"/>
    <cellStyle name="Note 2" xfId="152" xr:uid="{00000000-0005-0000-0000-000016010000}"/>
    <cellStyle name="Note 3" xfId="153" xr:uid="{00000000-0005-0000-0000-000017010000}"/>
    <cellStyle name="Note 4" xfId="154" xr:uid="{00000000-0005-0000-0000-000018010000}"/>
    <cellStyle name="Note 5" xfId="155" xr:uid="{00000000-0005-0000-0000-000019010000}"/>
    <cellStyle name="Note 6" xfId="156" xr:uid="{00000000-0005-0000-0000-00001A010000}"/>
    <cellStyle name="Note 7" xfId="157" xr:uid="{00000000-0005-0000-0000-00001B010000}"/>
    <cellStyle name="Note 8" xfId="158" xr:uid="{00000000-0005-0000-0000-00001C010000}"/>
    <cellStyle name="Note 9" xfId="159" xr:uid="{00000000-0005-0000-0000-00001D010000}"/>
    <cellStyle name="Output" xfId="160" builtinId="21" customBuiltin="1"/>
    <cellStyle name="Output 2" xfId="161" xr:uid="{00000000-0005-0000-0000-00001F010000}"/>
    <cellStyle name="Output 3" xfId="162" xr:uid="{00000000-0005-0000-0000-000020010000}"/>
    <cellStyle name="Output 4" xfId="163" xr:uid="{00000000-0005-0000-0000-000021010000}"/>
    <cellStyle name="Output 5" xfId="164" xr:uid="{00000000-0005-0000-0000-000022010000}"/>
    <cellStyle name="Output 6" xfId="165" xr:uid="{00000000-0005-0000-0000-000023010000}"/>
    <cellStyle name="Output 7" xfId="166" xr:uid="{00000000-0005-0000-0000-000024010000}"/>
    <cellStyle name="Output 8" xfId="167" xr:uid="{00000000-0005-0000-0000-000025010000}"/>
    <cellStyle name="Output 9" xfId="168" xr:uid="{00000000-0005-0000-0000-000026010000}"/>
    <cellStyle name="Percent" xfId="327" builtinId="5"/>
    <cellStyle name="Percent 2" xfId="169" xr:uid="{00000000-0005-0000-0000-000027010000}"/>
    <cellStyle name="Percent 2 2" xfId="170" xr:uid="{00000000-0005-0000-0000-000028010000}"/>
    <cellStyle name="Percent 2 2 2" xfId="171" xr:uid="{00000000-0005-0000-0000-000029010000}"/>
    <cellStyle name="Percent 2 2 3" xfId="172" xr:uid="{00000000-0005-0000-0000-00002A010000}"/>
    <cellStyle name="Percent 2 2 4" xfId="173" xr:uid="{00000000-0005-0000-0000-00002B010000}"/>
    <cellStyle name="Percent 2 2 5" xfId="174" xr:uid="{00000000-0005-0000-0000-00002C010000}"/>
    <cellStyle name="Percent 2 2 6" xfId="175" xr:uid="{00000000-0005-0000-0000-00002D010000}"/>
    <cellStyle name="Percent 2 2 7" xfId="176" xr:uid="{00000000-0005-0000-0000-00002E010000}"/>
    <cellStyle name="Percent 2 2 8" xfId="177" xr:uid="{00000000-0005-0000-0000-00002F010000}"/>
    <cellStyle name="Percent 3" xfId="178" xr:uid="{00000000-0005-0000-0000-000030010000}"/>
    <cellStyle name="Percent 3 2" xfId="179" xr:uid="{00000000-0005-0000-0000-000031010000}"/>
    <cellStyle name="Percent 3 3" xfId="180" xr:uid="{00000000-0005-0000-0000-000032010000}"/>
    <cellStyle name="Percent 3 4" xfId="181" xr:uid="{00000000-0005-0000-0000-000033010000}"/>
    <cellStyle name="Percent 3 5" xfId="182" xr:uid="{00000000-0005-0000-0000-000034010000}"/>
    <cellStyle name="Percent 3 6" xfId="183" xr:uid="{00000000-0005-0000-0000-000035010000}"/>
    <cellStyle name="Percent 3 7" xfId="184" xr:uid="{00000000-0005-0000-0000-000036010000}"/>
    <cellStyle name="Percent 3 8" xfId="185" xr:uid="{00000000-0005-0000-0000-000037010000}"/>
    <cellStyle name="Percent 4" xfId="186" xr:uid="{00000000-0005-0000-0000-000038010000}"/>
    <cellStyle name="Title" xfId="187" builtinId="15" customBuiltin="1"/>
    <cellStyle name="Title 2" xfId="188" xr:uid="{00000000-0005-0000-0000-00003A010000}"/>
    <cellStyle name="Total" xfId="189" builtinId="25" customBuiltin="1"/>
    <cellStyle name="Total 2" xfId="190" xr:uid="{00000000-0005-0000-0000-00003C010000}"/>
    <cellStyle name="Total 3" xfId="191" xr:uid="{00000000-0005-0000-0000-00003D010000}"/>
    <cellStyle name="Total 4" xfId="192" xr:uid="{00000000-0005-0000-0000-00003E010000}"/>
    <cellStyle name="Total 5" xfId="193" xr:uid="{00000000-0005-0000-0000-00003F010000}"/>
    <cellStyle name="Total 6" xfId="194" xr:uid="{00000000-0005-0000-0000-000040010000}"/>
    <cellStyle name="Total 7" xfId="195" xr:uid="{00000000-0005-0000-0000-000041010000}"/>
    <cellStyle name="Total 8" xfId="196" xr:uid="{00000000-0005-0000-0000-000042010000}"/>
    <cellStyle name="Total 9" xfId="197" xr:uid="{00000000-0005-0000-0000-000043010000}"/>
    <cellStyle name="Warning Text" xfId="198" builtinId="11" customBuiltin="1"/>
    <cellStyle name="Warning Text 2" xfId="199" xr:uid="{00000000-0005-0000-0000-000045010000}"/>
  </cellStyles>
  <dxfs count="28">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625928</xdr:colOff>
      <xdr:row>93</xdr:row>
      <xdr:rowOff>122464</xdr:rowOff>
    </xdr:from>
    <xdr:to>
      <xdr:col>11</xdr:col>
      <xdr:colOff>108857</xdr:colOff>
      <xdr:row>94</xdr:row>
      <xdr:rowOff>0</xdr:rowOff>
    </xdr:to>
    <xdr:cxnSp macro="">
      <xdr:nvCxnSpPr>
        <xdr:cNvPr id="5" name="Straight Arrow Connector 4">
          <a:extLst>
            <a:ext uri="{FF2B5EF4-FFF2-40B4-BE49-F238E27FC236}">
              <a16:creationId xmlns:a16="http://schemas.microsoft.com/office/drawing/2014/main" id="{4F22E2D1-51B2-24B1-F687-862EC31D6A33}"/>
            </a:ext>
          </a:extLst>
        </xdr:cNvPr>
        <xdr:cNvCxnSpPr/>
      </xdr:nvCxnSpPr>
      <xdr:spPr>
        <a:xfrm flipH="1">
          <a:off x="14328321" y="19635107"/>
          <a:ext cx="2068286" cy="680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301625</xdr:colOff>
      <xdr:row>61</xdr:row>
      <xdr:rowOff>63500</xdr:rowOff>
    </xdr:from>
    <xdr:to>
      <xdr:col>17</xdr:col>
      <xdr:colOff>1890278</xdr:colOff>
      <xdr:row>111</xdr:row>
      <xdr:rowOff>189304</xdr:rowOff>
    </xdr:to>
    <xdr:pic>
      <xdr:nvPicPr>
        <xdr:cNvPr id="2" name="Picture 1">
          <a:extLst>
            <a:ext uri="{FF2B5EF4-FFF2-40B4-BE49-F238E27FC236}">
              <a16:creationId xmlns:a16="http://schemas.microsoft.com/office/drawing/2014/main" id="{2B663C31-3973-26EF-32DD-5A587DE02D63}"/>
            </a:ext>
          </a:extLst>
        </xdr:cNvPr>
        <xdr:cNvPicPr>
          <a:picLocks noChangeAspect="1"/>
        </xdr:cNvPicPr>
      </xdr:nvPicPr>
      <xdr:blipFill>
        <a:blip xmlns:r="http://schemas.openxmlformats.org/officeDocument/2006/relationships" r:embed="rId1"/>
        <a:stretch>
          <a:fillRect/>
        </a:stretch>
      </xdr:blipFill>
      <xdr:spPr>
        <a:xfrm>
          <a:off x="10017125" y="16002000"/>
          <a:ext cx="8907028" cy="9650804"/>
        </a:xfrm>
        <a:prstGeom prst="rect">
          <a:avLst/>
        </a:prstGeom>
      </xdr:spPr>
    </xdr:pic>
    <xdr:clientData/>
  </xdr:twoCellAnchor>
  <xdr:twoCellAnchor editAs="oneCell">
    <xdr:from>
      <xdr:col>20</xdr:col>
      <xdr:colOff>4635500</xdr:colOff>
      <xdr:row>52</xdr:row>
      <xdr:rowOff>31749</xdr:rowOff>
    </xdr:from>
    <xdr:to>
      <xdr:col>34</xdr:col>
      <xdr:colOff>425450</xdr:colOff>
      <xdr:row>91</xdr:row>
      <xdr:rowOff>174624</xdr:rowOff>
    </xdr:to>
    <xdr:pic>
      <xdr:nvPicPr>
        <xdr:cNvPr id="3" name="Picture 2">
          <a:extLst>
            <a:ext uri="{FF2B5EF4-FFF2-40B4-BE49-F238E27FC236}">
              <a16:creationId xmlns:a16="http://schemas.microsoft.com/office/drawing/2014/main" id="{456C5387-C235-4C39-AFAD-21DB0366F822}"/>
            </a:ext>
          </a:extLst>
        </xdr:cNvPr>
        <xdr:cNvPicPr>
          <a:picLocks noChangeAspect="1"/>
        </xdr:cNvPicPr>
      </xdr:nvPicPr>
      <xdr:blipFill>
        <a:blip xmlns:r="http://schemas.openxmlformats.org/officeDocument/2006/relationships" r:embed="rId2"/>
        <a:stretch>
          <a:fillRect/>
        </a:stretch>
      </xdr:blipFill>
      <xdr:spPr>
        <a:xfrm>
          <a:off x="26781125" y="13477874"/>
          <a:ext cx="12763500" cy="83026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C22"/>
  <sheetViews>
    <sheetView zoomScaleNormal="100" workbookViewId="0">
      <selection activeCell="C16" sqref="C16"/>
    </sheetView>
  </sheetViews>
  <sheetFormatPr defaultRowHeight="15" x14ac:dyDescent="0.2"/>
  <cols>
    <col min="1" max="1" width="2.42578125" style="12" bestFit="1" customWidth="1"/>
    <col min="2" max="2" width="70.42578125" style="12" bestFit="1" customWidth="1"/>
    <col min="3" max="3" width="44.7109375" style="12" customWidth="1"/>
    <col min="4" max="16384" width="9.140625" style="12"/>
  </cols>
  <sheetData>
    <row r="1" spans="1:3" ht="15.75" x14ac:dyDescent="0.25">
      <c r="A1" s="11"/>
      <c r="B1" s="258" t="s">
        <v>139</v>
      </c>
      <c r="C1" s="11"/>
    </row>
    <row r="2" spans="1:3" ht="15.75" x14ac:dyDescent="0.25">
      <c r="A2" s="11"/>
      <c r="B2" s="258" t="s">
        <v>140</v>
      </c>
      <c r="C2" s="11"/>
    </row>
    <row r="3" spans="1:3" ht="15.75" x14ac:dyDescent="0.25">
      <c r="A3" s="11"/>
      <c r="B3" s="258" t="s">
        <v>144</v>
      </c>
      <c r="C3" s="11"/>
    </row>
    <row r="4" spans="1:3" ht="15.75" thickBot="1" x14ac:dyDescent="0.25">
      <c r="B4" s="11"/>
      <c r="C4" s="11"/>
    </row>
    <row r="5" spans="1:3" x14ac:dyDescent="0.2">
      <c r="A5" s="15"/>
      <c r="B5" s="16"/>
      <c r="C5" s="17"/>
    </row>
    <row r="6" spans="1:3" ht="15.75" x14ac:dyDescent="0.2">
      <c r="A6" s="18" t="s">
        <v>0</v>
      </c>
      <c r="B6" s="19" t="s">
        <v>85</v>
      </c>
      <c r="C6" s="20" t="s">
        <v>167</v>
      </c>
    </row>
    <row r="7" spans="1:3" ht="15.75" x14ac:dyDescent="0.2">
      <c r="A7" s="18" t="s">
        <v>1</v>
      </c>
      <c r="B7" s="19" t="s">
        <v>134</v>
      </c>
      <c r="C7" s="21"/>
    </row>
    <row r="8" spans="1:3" ht="15.75" x14ac:dyDescent="0.2">
      <c r="A8" s="18" t="s">
        <v>2</v>
      </c>
      <c r="B8" s="19" t="s">
        <v>88</v>
      </c>
      <c r="C8" s="20" t="s">
        <v>160</v>
      </c>
    </row>
    <row r="9" spans="1:3" ht="15.75" x14ac:dyDescent="0.2">
      <c r="A9" s="18" t="s">
        <v>3</v>
      </c>
      <c r="B9" s="19" t="s">
        <v>89</v>
      </c>
      <c r="C9" s="20"/>
    </row>
    <row r="10" spans="1:3" ht="16.5" thickBot="1" x14ac:dyDescent="0.3">
      <c r="A10" s="22" t="s">
        <v>4</v>
      </c>
      <c r="B10" s="23" t="s">
        <v>86</v>
      </c>
      <c r="C10" s="24" t="s">
        <v>161</v>
      </c>
    </row>
    <row r="11" spans="1:3" x14ac:dyDescent="0.2">
      <c r="A11" s="11"/>
      <c r="B11" s="11"/>
    </row>
    <row r="12" spans="1:3" x14ac:dyDescent="0.2">
      <c r="A12" s="11"/>
      <c r="B12" s="11"/>
    </row>
    <row r="13" spans="1:3" x14ac:dyDescent="0.2">
      <c r="A13" s="11"/>
      <c r="B13" s="11"/>
    </row>
    <row r="14" spans="1:3" ht="15.75" x14ac:dyDescent="0.25">
      <c r="A14" s="11"/>
      <c r="B14" s="13" t="s">
        <v>102</v>
      </c>
    </row>
    <row r="15" spans="1:3" ht="15.75" x14ac:dyDescent="0.25">
      <c r="A15" s="11"/>
      <c r="B15" s="13" t="s">
        <v>138</v>
      </c>
    </row>
    <row r="16" spans="1:3" x14ac:dyDescent="0.2">
      <c r="A16" s="11"/>
      <c r="B16" s="11"/>
    </row>
    <row r="17" spans="1:2" x14ac:dyDescent="0.2">
      <c r="A17" s="11"/>
      <c r="B17" s="11"/>
    </row>
    <row r="18" spans="1:2" x14ac:dyDescent="0.2">
      <c r="A18" s="11"/>
      <c r="B18" s="11" t="s">
        <v>146</v>
      </c>
    </row>
    <row r="19" spans="1:2" x14ac:dyDescent="0.2">
      <c r="A19" s="11"/>
      <c r="B19" s="11" t="s">
        <v>145</v>
      </c>
    </row>
    <row r="20" spans="1:2" ht="30" x14ac:dyDescent="0.2">
      <c r="A20" s="11"/>
      <c r="B20" s="14" t="s">
        <v>147</v>
      </c>
    </row>
    <row r="21" spans="1:2" ht="30" x14ac:dyDescent="0.2">
      <c r="A21" s="11"/>
      <c r="B21" s="14" t="s">
        <v>149</v>
      </c>
    </row>
    <row r="22" spans="1:2" x14ac:dyDescent="0.2">
      <c r="A22" s="11"/>
      <c r="B22" s="14" t="s">
        <v>159</v>
      </c>
    </row>
  </sheetData>
  <sheetProtection algorithmName="SHA-512" hashValue="zLId/elAZE6LKvozytQ3bTIGmaYvLzYhPc31R7CpsZsgNKn2S+WEbiGDkRm09MbKer7oH2sGXNA0Lj5HPPhchw==" saltValue="pr6c1c0iQqjhugMfI92DhA==" spinCount="100000" sheet="1" formatCells="0" formatColumns="0" formatRows="0"/>
  <dataValidations count="1">
    <dataValidation type="textLength" operator="lessThanOrEqual" allowBlank="1" showInputMessage="1" showErrorMessage="1" errorTitle="Too Many Characters" error="The maximum number of characters that can be entered is 105." sqref="C6:C9" xr:uid="{00000000-0002-0000-0000-000000000000}">
      <formula1>150</formula1>
    </dataValidation>
  </dataValidations>
  <pageMargins left="0.7" right="0.7" top="0.75" bottom="0.75" header="0.3" footer="0.3"/>
  <pageSetup scale="92" fitToHeight="0" orientation="portrait" r:id="rId1"/>
  <ignoredErrors>
    <ignoredError sqref="A6:A1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pageSetUpPr fitToPage="1"/>
  </sheetPr>
  <dimension ref="A1:Q94"/>
  <sheetViews>
    <sheetView tabSelected="1" zoomScale="70" zoomScaleNormal="70" workbookViewId="0">
      <selection activeCell="L70" sqref="L70"/>
    </sheetView>
  </sheetViews>
  <sheetFormatPr defaultColWidth="9.28515625" defaultRowHeight="15" x14ac:dyDescent="0.2"/>
  <cols>
    <col min="1" max="1" width="1.7109375" style="12" customWidth="1"/>
    <col min="2" max="2" width="3.5703125" style="12" customWidth="1"/>
    <col min="3" max="3" width="5.42578125" style="12" customWidth="1"/>
    <col min="4" max="4" width="84" style="12" customWidth="1"/>
    <col min="5" max="5" width="27.140625" style="12" customWidth="1"/>
    <col min="6" max="6" width="25.28515625" style="12" customWidth="1"/>
    <col min="7" max="15" width="19.42578125" style="12" customWidth="1"/>
    <col min="16" max="16" width="21.140625" style="12" customWidth="1"/>
    <col min="17" max="17" width="19.7109375" style="12" customWidth="1"/>
    <col min="18" max="16384" width="9.28515625" style="12"/>
  </cols>
  <sheetData>
    <row r="1" spans="1:16" ht="15.75" x14ac:dyDescent="0.25">
      <c r="B1" s="13" t="s">
        <v>139</v>
      </c>
      <c r="C1" s="11"/>
      <c r="D1" s="11"/>
    </row>
    <row r="2" spans="1:16" ht="15.75" x14ac:dyDescent="0.25">
      <c r="B2" s="13" t="s">
        <v>142</v>
      </c>
      <c r="C2" s="11"/>
      <c r="D2" s="11"/>
    </row>
    <row r="3" spans="1:16" ht="15.75" x14ac:dyDescent="0.25">
      <c r="A3" s="25"/>
      <c r="B3" s="13" t="s">
        <v>59</v>
      </c>
      <c r="C3" s="11"/>
      <c r="D3" s="11"/>
    </row>
    <row r="4" spans="1:16" x14ac:dyDescent="0.2">
      <c r="B4" s="11"/>
      <c r="C4" s="11"/>
      <c r="D4" s="11"/>
    </row>
    <row r="5" spans="1:16" s="26" customFormat="1" ht="15.75" x14ac:dyDescent="0.25">
      <c r="B5" s="27" t="s">
        <v>87</v>
      </c>
      <c r="C5" s="28"/>
      <c r="D5" s="28"/>
      <c r="E5" s="29"/>
      <c r="F5" s="29"/>
      <c r="G5" s="12"/>
      <c r="H5" s="30" t="s">
        <v>63</v>
      </c>
      <c r="I5" s="12"/>
      <c r="J5" s="12"/>
      <c r="K5" s="29"/>
      <c r="L5" s="29"/>
      <c r="M5" s="12"/>
      <c r="N5" s="31"/>
      <c r="O5" s="12"/>
      <c r="P5" s="12"/>
    </row>
    <row r="6" spans="1:16" s="26" customFormat="1" ht="15" customHeight="1" x14ac:dyDescent="0.2">
      <c r="B6" s="329"/>
      <c r="C6" s="330"/>
      <c r="D6" s="336">
        <f>'Cover Page'!C7</f>
        <v>0</v>
      </c>
      <c r="E6" s="285"/>
      <c r="F6" s="285"/>
      <c r="G6" s="12"/>
      <c r="H6" s="32" t="str">
        <f>'Cover Page'!C10</f>
        <v>No</v>
      </c>
      <c r="I6" s="12"/>
      <c r="J6" s="12"/>
      <c r="K6" s="29"/>
      <c r="L6" s="29"/>
      <c r="M6" s="12"/>
      <c r="N6" s="31"/>
      <c r="O6" s="12"/>
      <c r="P6" s="12"/>
    </row>
    <row r="7" spans="1:16" s="26" customFormat="1" ht="15.75" x14ac:dyDescent="0.25">
      <c r="B7" s="27" t="s">
        <v>88</v>
      </c>
      <c r="C7" s="28"/>
      <c r="D7" s="28"/>
      <c r="E7" s="285"/>
      <c r="F7" s="285"/>
      <c r="G7" s="12"/>
      <c r="H7" s="12"/>
      <c r="K7" s="29"/>
      <c r="L7" s="29"/>
      <c r="M7" s="12"/>
      <c r="N7" s="12"/>
    </row>
    <row r="8" spans="1:16" s="26" customFormat="1" ht="15" customHeight="1" x14ac:dyDescent="0.2">
      <c r="B8" s="331"/>
      <c r="C8" s="330"/>
      <c r="D8" s="163" t="str">
        <f>'Cover Page'!C8</f>
        <v xml:space="preserve">Premier Access Insurance Company </v>
      </c>
      <c r="E8" s="285"/>
      <c r="F8" s="285"/>
      <c r="G8" s="12"/>
      <c r="H8" s="33"/>
      <c r="K8" s="328"/>
      <c r="L8" s="328"/>
      <c r="M8" s="12"/>
      <c r="N8" s="33"/>
    </row>
    <row r="9" spans="1:16" s="26" customFormat="1" ht="18" customHeight="1" x14ac:dyDescent="0.25">
      <c r="B9" s="34" t="s">
        <v>90</v>
      </c>
      <c r="C9" s="28"/>
      <c r="D9" s="28"/>
      <c r="E9" s="294" t="s">
        <v>105</v>
      </c>
      <c r="F9" s="285"/>
      <c r="I9" s="12"/>
      <c r="J9" s="12"/>
      <c r="K9" s="35"/>
      <c r="L9" s="35"/>
      <c r="O9" s="12"/>
      <c r="P9" s="12"/>
    </row>
    <row r="10" spans="1:16" s="26" customFormat="1" ht="15" customHeight="1" x14ac:dyDescent="0.2">
      <c r="B10" s="332"/>
      <c r="C10" s="330"/>
      <c r="D10" s="163">
        <f>'Cover Page'!C9</f>
        <v>0</v>
      </c>
      <c r="E10" s="285"/>
      <c r="F10" s="285"/>
      <c r="G10" s="12"/>
      <c r="H10" s="31"/>
      <c r="K10" s="328"/>
      <c r="L10" s="328"/>
      <c r="M10" s="349"/>
      <c r="N10" s="349"/>
      <c r="O10" s="349"/>
      <c r="P10" s="349"/>
    </row>
    <row r="11" spans="1:16" s="26" customFormat="1" ht="15.75" x14ac:dyDescent="0.25">
      <c r="B11" s="34" t="s">
        <v>85</v>
      </c>
      <c r="C11" s="28"/>
      <c r="D11" s="28"/>
      <c r="E11" s="285"/>
      <c r="F11" s="285"/>
      <c r="H11" s="12"/>
      <c r="I11" s="12"/>
      <c r="J11" s="12"/>
      <c r="K11" s="35"/>
      <c r="L11" s="35"/>
    </row>
    <row r="12" spans="1:16" s="26" customFormat="1" x14ac:dyDescent="0.2">
      <c r="B12" s="332"/>
      <c r="C12" s="330"/>
      <c r="D12" s="163" t="str">
        <f>'Cover Page'!C6</f>
        <v>2024</v>
      </c>
      <c r="E12" s="35"/>
      <c r="F12" s="35"/>
      <c r="G12" s="36"/>
      <c r="H12" s="36"/>
      <c r="I12" s="12"/>
      <c r="J12" s="12"/>
      <c r="K12" s="35"/>
      <c r="L12" s="35"/>
      <c r="M12" s="36"/>
      <c r="N12" s="36"/>
      <c r="O12" s="12"/>
      <c r="P12" s="12"/>
    </row>
    <row r="13" spans="1:16" s="26" customFormat="1" ht="15.75" thickBot="1" x14ac:dyDescent="0.25">
      <c r="B13" s="11"/>
      <c r="C13" s="11"/>
      <c r="D13" s="11"/>
      <c r="G13" s="36"/>
      <c r="H13" s="36"/>
      <c r="I13" s="12"/>
      <c r="J13" s="12"/>
      <c r="M13" s="36"/>
      <c r="N13" s="36"/>
      <c r="O13" s="12"/>
      <c r="P13" s="12"/>
    </row>
    <row r="14" spans="1:16" ht="13.7" customHeight="1" thickBot="1" x14ac:dyDescent="0.3">
      <c r="B14" s="11"/>
      <c r="C14" s="11"/>
      <c r="D14" s="11"/>
      <c r="E14" s="270"/>
      <c r="F14" s="271"/>
      <c r="G14" s="271" t="s">
        <v>33</v>
      </c>
      <c r="H14" s="271"/>
      <c r="I14" s="271"/>
      <c r="J14" s="271"/>
      <c r="K14" s="270"/>
      <c r="L14" s="271"/>
      <c r="M14" s="271" t="s">
        <v>33</v>
      </c>
      <c r="N14" s="271"/>
      <c r="O14" s="271"/>
      <c r="P14" s="283"/>
    </row>
    <row r="15" spans="1:16" ht="13.7" customHeight="1" thickBot="1" x14ac:dyDescent="0.25">
      <c r="B15" s="11"/>
      <c r="C15" s="11"/>
      <c r="D15" s="11"/>
      <c r="E15" s="273"/>
      <c r="F15" s="274"/>
      <c r="G15" s="275" t="s">
        <v>106</v>
      </c>
      <c r="H15" s="274"/>
      <c r="I15" s="274"/>
      <c r="J15" s="276"/>
      <c r="K15" s="273"/>
      <c r="L15" s="274"/>
      <c r="M15" s="275" t="s">
        <v>107</v>
      </c>
      <c r="N15" s="274"/>
      <c r="O15" s="274"/>
      <c r="P15" s="276"/>
    </row>
    <row r="16" spans="1:16" ht="16.5" customHeight="1" thickBot="1" x14ac:dyDescent="0.3">
      <c r="B16" s="11"/>
      <c r="C16" s="11"/>
      <c r="D16" s="11"/>
      <c r="E16" s="278" t="s">
        <v>8</v>
      </c>
      <c r="F16" s="277"/>
      <c r="G16" s="278" t="s">
        <v>9</v>
      </c>
      <c r="H16" s="279"/>
      <c r="I16" s="281" t="s">
        <v>10</v>
      </c>
      <c r="J16" s="282"/>
      <c r="K16" s="278" t="s">
        <v>8</v>
      </c>
      <c r="L16" s="279"/>
      <c r="M16" s="278" t="s">
        <v>9</v>
      </c>
      <c r="N16" s="279"/>
      <c r="O16" s="281" t="s">
        <v>10</v>
      </c>
      <c r="P16" s="282"/>
    </row>
    <row r="17" spans="2:17" ht="13.7" customHeight="1" x14ac:dyDescent="0.2">
      <c r="B17" s="11"/>
      <c r="C17" s="11"/>
      <c r="D17" s="11"/>
      <c r="E17" s="37" t="s">
        <v>148</v>
      </c>
      <c r="F17" s="38" t="s">
        <v>148</v>
      </c>
      <c r="G17" s="37" t="s">
        <v>148</v>
      </c>
      <c r="H17" s="39" t="s">
        <v>148</v>
      </c>
      <c r="I17" s="37" t="s">
        <v>148</v>
      </c>
      <c r="J17" s="39" t="s">
        <v>148</v>
      </c>
      <c r="K17" s="37" t="s">
        <v>148</v>
      </c>
      <c r="L17" s="39" t="s">
        <v>148</v>
      </c>
      <c r="M17" s="37" t="s">
        <v>148</v>
      </c>
      <c r="N17" s="39" t="s">
        <v>148</v>
      </c>
      <c r="O17" s="37" t="s">
        <v>148</v>
      </c>
      <c r="P17" s="39" t="s">
        <v>148</v>
      </c>
    </row>
    <row r="18" spans="2:17" ht="31.5" customHeight="1" thickBot="1" x14ac:dyDescent="0.25">
      <c r="B18" s="267"/>
      <c r="C18" s="264"/>
      <c r="D18" s="269" t="s">
        <v>151</v>
      </c>
      <c r="E18" s="40" t="str">
        <f>"12/31/"&amp;""&amp;'Cover Page'!C$6</f>
        <v>12/31/2024</v>
      </c>
      <c r="F18" s="41">
        <f>DATE(YEAR(E18)+0,MONTH(E18)+3,DAY(E18)+0)</f>
        <v>45747</v>
      </c>
      <c r="G18" s="40" t="str">
        <f>"12/31/"&amp;""&amp;'Cover Page'!C$6</f>
        <v>12/31/2024</v>
      </c>
      <c r="H18" s="42">
        <f>DATE(YEAR(G18)+0,MONTH(G18)+3,DAY(G18)+0)</f>
        <v>45747</v>
      </c>
      <c r="I18" s="40" t="str">
        <f>"12/31/"&amp;""&amp;'Cover Page'!C$6</f>
        <v>12/31/2024</v>
      </c>
      <c r="J18" s="42">
        <f>DATE(YEAR(I18)+0,MONTH(I18)+3,DAY(I18)+0)</f>
        <v>45747</v>
      </c>
      <c r="K18" s="40" t="str">
        <f>"12/31/"&amp;""&amp;'Cover Page'!C$6</f>
        <v>12/31/2024</v>
      </c>
      <c r="L18" s="42">
        <f>DATE(YEAR(K18)+0,MONTH(K18)+3,DAY(K18)+0)</f>
        <v>45747</v>
      </c>
      <c r="M18" s="40" t="str">
        <f>"12/31/"&amp;""&amp;'Cover Page'!C$6</f>
        <v>12/31/2024</v>
      </c>
      <c r="N18" s="42">
        <f>DATE(YEAR(M18)+0,MONTH(M18)+3,DAY(M18)+0)</f>
        <v>45747</v>
      </c>
      <c r="O18" s="40" t="str">
        <f>"12/31/"&amp;""&amp;'Cover Page'!C$6</f>
        <v>12/31/2024</v>
      </c>
      <c r="P18" s="42">
        <f>DATE(YEAR(O18)+0,MONTH(O18)+3,DAY(O18)+0)</f>
        <v>45747</v>
      </c>
    </row>
    <row r="19" spans="2:17" ht="16.5" thickBot="1" x14ac:dyDescent="0.25">
      <c r="B19" s="265"/>
      <c r="C19" s="266"/>
      <c r="D19" s="268" t="s">
        <v>150</v>
      </c>
      <c r="E19" s="43">
        <v>1</v>
      </c>
      <c r="F19" s="44">
        <v>2</v>
      </c>
      <c r="G19" s="45">
        <v>3</v>
      </c>
      <c r="H19" s="46">
        <v>4</v>
      </c>
      <c r="I19" s="45">
        <v>5</v>
      </c>
      <c r="J19" s="46">
        <v>6</v>
      </c>
      <c r="K19" s="45">
        <v>7</v>
      </c>
      <c r="L19" s="46">
        <v>8</v>
      </c>
      <c r="M19" s="45">
        <v>9</v>
      </c>
      <c r="N19" s="46">
        <v>10</v>
      </c>
      <c r="O19" s="45">
        <v>11</v>
      </c>
      <c r="P19" s="47">
        <v>12</v>
      </c>
    </row>
    <row r="20" spans="2:17" x14ac:dyDescent="0.2">
      <c r="B20" s="48" t="s">
        <v>0</v>
      </c>
      <c r="C20" s="49" t="s">
        <v>32</v>
      </c>
      <c r="D20" s="50"/>
      <c r="E20" s="51"/>
      <c r="F20" s="52"/>
      <c r="G20" s="53"/>
      <c r="H20" s="54"/>
      <c r="I20" s="55"/>
      <c r="J20" s="53"/>
      <c r="K20" s="51"/>
      <c r="L20" s="52"/>
      <c r="M20" s="55"/>
      <c r="N20" s="54"/>
      <c r="O20" s="55"/>
      <c r="P20" s="56"/>
    </row>
    <row r="21" spans="2:17" x14ac:dyDescent="0.2">
      <c r="B21" s="57"/>
      <c r="C21" s="58">
        <v>1.1000000000000001</v>
      </c>
      <c r="D21" s="59" t="s">
        <v>38</v>
      </c>
      <c r="E21" s="60">
        <f>'Pt 2 Premium and Claims'!E22+'Pt 2 Premium and Claims'!E23-'Pt 2 Premium and Claims'!E24-'Pt 2 Premium and Claims'!E25</f>
        <v>0</v>
      </c>
      <c r="F21" s="61">
        <f>'Pt 2 Premium and Claims'!F22+'Pt 2 Premium and Claims'!F23-'Pt 2 Premium and Claims'!F24-'Pt 2 Premium and Claims'!F25</f>
        <v>0</v>
      </c>
      <c r="G21" s="62">
        <f>'Pt 2 Premium and Claims'!G22+'Pt 2 Premium and Claims'!G23-'Pt 2 Premium and Claims'!G24-'Pt 2 Premium and Claims'!G25</f>
        <v>0</v>
      </c>
      <c r="H21" s="61">
        <f>'Pt 2 Premium and Claims'!H22+'Pt 2 Premium and Claims'!H23-'Pt 2 Premium and Claims'!H24-'Pt 2 Premium and Claims'!H25</f>
        <v>0</v>
      </c>
      <c r="I21" s="60">
        <f>'Pt 2 Premium and Claims'!I22+'Pt 2 Premium and Claims'!I23-'Pt 2 Premium and Claims'!I24-'Pt 2 Premium and Claims'!I25</f>
        <v>0</v>
      </c>
      <c r="J21" s="61">
        <f>'Pt 2 Premium and Claims'!J22+'Pt 2 Premium and Claims'!J23-'Pt 2 Premium and Claims'!J24-'Pt 2 Premium and Claims'!J25</f>
        <v>0</v>
      </c>
      <c r="K21" s="60">
        <f>'Pt 2 Premium and Claims'!K22+'Pt 2 Premium and Claims'!K23-'Pt 2 Premium and Claims'!K24-'Pt 2 Premium and Claims'!K25</f>
        <v>0</v>
      </c>
      <c r="L21" s="61">
        <f>'Pt 2 Premium and Claims'!L22+'Pt 2 Premium and Claims'!L23-'Pt 2 Premium and Claims'!L24-'Pt 2 Premium and Claims'!L25</f>
        <v>0</v>
      </c>
      <c r="M21" s="60">
        <f>'Pt 2 Premium and Claims'!M22+'Pt 2 Premium and Claims'!M23-'Pt 2 Premium and Claims'!M24-'Pt 2 Premium and Claims'!M25</f>
        <v>22740865</v>
      </c>
      <c r="N21" s="61">
        <f>'Pt 2 Premium and Claims'!N22+'Pt 2 Premium and Claims'!N23-'Pt 2 Premium and Claims'!N24-'Pt 2 Premium and Claims'!N25</f>
        <v>22840959</v>
      </c>
      <c r="O21" s="60">
        <f>'Pt 2 Premium and Claims'!O22+'Pt 2 Premium and Claims'!O23-'Pt 2 Premium and Claims'!O24-'Pt 2 Premium and Claims'!O25</f>
        <v>7014525</v>
      </c>
      <c r="P21" s="61">
        <f>'Pt 2 Premium and Claims'!P22+'Pt 2 Premium and Claims'!P23-'Pt 2 Premium and Claims'!P24-'Pt 2 Premium and Claims'!P25</f>
        <v>7085689</v>
      </c>
    </row>
    <row r="22" spans="2:17" x14ac:dyDescent="0.2">
      <c r="B22" s="63"/>
      <c r="C22" s="64"/>
      <c r="D22" s="65"/>
      <c r="E22" s="66"/>
      <c r="F22" s="67"/>
      <c r="G22" s="68"/>
      <c r="H22" s="69"/>
      <c r="I22" s="66"/>
      <c r="J22" s="70"/>
      <c r="K22" s="66"/>
      <c r="L22" s="67"/>
      <c r="M22" s="66"/>
      <c r="N22" s="69"/>
      <c r="O22" s="66"/>
      <c r="P22" s="67"/>
    </row>
    <row r="23" spans="2:17" x14ac:dyDescent="0.2">
      <c r="B23" s="48" t="s">
        <v>1</v>
      </c>
      <c r="C23" s="49" t="s">
        <v>6</v>
      </c>
      <c r="D23" s="71"/>
      <c r="E23" s="55"/>
      <c r="F23" s="72"/>
      <c r="G23" s="53"/>
      <c r="H23" s="73"/>
      <c r="I23" s="55"/>
      <c r="J23" s="74"/>
      <c r="K23" s="55"/>
      <c r="L23" s="72"/>
      <c r="M23" s="55"/>
      <c r="N23" s="73"/>
      <c r="O23" s="55"/>
      <c r="P23" s="72"/>
    </row>
    <row r="24" spans="2:17" x14ac:dyDescent="0.2">
      <c r="B24" s="57"/>
      <c r="C24" s="75">
        <v>2.1</v>
      </c>
      <c r="D24" s="59" t="s">
        <v>133</v>
      </c>
      <c r="E24" s="60">
        <f>'Pt 2 Premium and Claims'!E51</f>
        <v>0</v>
      </c>
      <c r="F24" s="61">
        <f>'Pt 2 Premium and Claims'!F51</f>
        <v>0</v>
      </c>
      <c r="G24" s="62">
        <f>'Pt 2 Premium and Claims'!G51</f>
        <v>0</v>
      </c>
      <c r="H24" s="61">
        <f>'Pt 2 Premium and Claims'!H51</f>
        <v>0</v>
      </c>
      <c r="I24" s="60">
        <f>'Pt 2 Premium and Claims'!I51</f>
        <v>0</v>
      </c>
      <c r="J24" s="61">
        <f>'Pt 2 Premium and Claims'!J51</f>
        <v>0</v>
      </c>
      <c r="K24" s="60">
        <f>'Pt 2 Premium and Claims'!K51</f>
        <v>0</v>
      </c>
      <c r="L24" s="61">
        <f>'Pt 2 Premium and Claims'!L51</f>
        <v>0</v>
      </c>
      <c r="M24" s="60">
        <f>'Pt 2 Premium and Claims'!M51</f>
        <v>9066435</v>
      </c>
      <c r="N24" s="61">
        <f>'Pt 2 Premium and Claims'!N51</f>
        <v>10285424</v>
      </c>
      <c r="O24" s="60">
        <f>'Pt 2 Premium and Claims'!O51</f>
        <v>7150248</v>
      </c>
      <c r="P24" s="61">
        <f>'Pt 2 Premium and Claims'!P51</f>
        <v>7261317</v>
      </c>
    </row>
    <row r="25" spans="2:17" x14ac:dyDescent="0.2">
      <c r="B25" s="76"/>
      <c r="C25" s="64"/>
      <c r="D25" s="65"/>
      <c r="E25" s="66"/>
      <c r="F25" s="67"/>
      <c r="G25" s="68"/>
      <c r="H25" s="69"/>
      <c r="I25" s="66"/>
      <c r="J25" s="70"/>
      <c r="K25" s="66"/>
      <c r="L25" s="67"/>
      <c r="M25" s="66"/>
      <c r="N25" s="69"/>
      <c r="O25" s="66"/>
      <c r="P25" s="67"/>
    </row>
    <row r="26" spans="2:17" x14ac:dyDescent="0.2">
      <c r="B26" s="48" t="s">
        <v>2</v>
      </c>
      <c r="C26" s="49" t="s">
        <v>46</v>
      </c>
      <c r="D26" s="50"/>
      <c r="E26" s="55"/>
      <c r="F26" s="72"/>
      <c r="G26" s="53"/>
      <c r="H26" s="73"/>
      <c r="I26" s="55"/>
      <c r="J26" s="74"/>
      <c r="K26" s="55"/>
      <c r="L26" s="72"/>
      <c r="M26" s="55"/>
      <c r="N26" s="73"/>
      <c r="O26" s="55"/>
      <c r="P26" s="72"/>
    </row>
    <row r="27" spans="2:17" ht="30" x14ac:dyDescent="0.2">
      <c r="B27" s="57"/>
      <c r="C27" s="58">
        <v>3.1</v>
      </c>
      <c r="D27" s="59" t="s">
        <v>135</v>
      </c>
      <c r="E27" s="55"/>
      <c r="F27" s="72"/>
      <c r="G27" s="53"/>
      <c r="H27" s="73"/>
      <c r="I27" s="55"/>
      <c r="J27" s="74"/>
      <c r="K27" s="55"/>
      <c r="L27" s="72"/>
      <c r="M27" s="55"/>
      <c r="N27" s="73"/>
      <c r="O27" s="55"/>
      <c r="P27" s="72"/>
    </row>
    <row r="28" spans="2:17" x14ac:dyDescent="0.2">
      <c r="B28" s="57"/>
      <c r="C28" s="58"/>
      <c r="D28" s="59" t="s">
        <v>58</v>
      </c>
      <c r="E28" s="77"/>
      <c r="F28" s="78"/>
      <c r="G28" s="79"/>
      <c r="H28" s="80"/>
      <c r="I28" s="81"/>
      <c r="J28" s="82"/>
      <c r="K28" s="81"/>
      <c r="L28" s="83"/>
      <c r="M28" s="81">
        <v>-325829</v>
      </c>
      <c r="N28" s="80">
        <v>-325829</v>
      </c>
      <c r="O28" s="81">
        <v>-102893</v>
      </c>
      <c r="P28" s="83">
        <v>-102893</v>
      </c>
      <c r="Q28" s="354"/>
    </row>
    <row r="29" spans="2:17" ht="30" x14ac:dyDescent="0.2">
      <c r="B29" s="57"/>
      <c r="C29" s="58"/>
      <c r="D29" s="59" t="s">
        <v>67</v>
      </c>
      <c r="E29" s="81"/>
      <c r="F29" s="83"/>
      <c r="G29" s="79"/>
      <c r="H29" s="80"/>
      <c r="I29" s="81"/>
      <c r="J29" s="82"/>
      <c r="K29" s="81"/>
      <c r="L29" s="83"/>
      <c r="M29" s="81"/>
      <c r="N29" s="80"/>
      <c r="O29" s="81"/>
      <c r="P29" s="83"/>
    </row>
    <row r="30" spans="2:17" ht="45" x14ac:dyDescent="0.2">
      <c r="B30" s="57"/>
      <c r="C30" s="58">
        <v>3.2</v>
      </c>
      <c r="D30" s="59" t="s">
        <v>136</v>
      </c>
      <c r="E30" s="55"/>
      <c r="F30" s="72"/>
      <c r="G30" s="53"/>
      <c r="H30" s="73"/>
      <c r="I30" s="55"/>
      <c r="J30" s="74"/>
      <c r="K30" s="55"/>
      <c r="L30" s="72"/>
      <c r="M30" s="55"/>
      <c r="N30" s="73"/>
      <c r="O30" s="55"/>
      <c r="P30" s="72"/>
    </row>
    <row r="31" spans="2:17" x14ac:dyDescent="0.2">
      <c r="B31" s="57"/>
      <c r="C31" s="58"/>
      <c r="D31" s="84" t="s">
        <v>42</v>
      </c>
      <c r="E31" s="85"/>
      <c r="F31" s="83"/>
      <c r="G31" s="79"/>
      <c r="H31" s="80"/>
      <c r="I31" s="81"/>
      <c r="J31" s="82"/>
      <c r="K31" s="85"/>
      <c r="L31" s="83"/>
      <c r="M31" s="81">
        <v>1302</v>
      </c>
      <c r="N31" s="80">
        <v>1302</v>
      </c>
      <c r="O31" s="81">
        <v>411</v>
      </c>
      <c r="P31" s="83">
        <v>411</v>
      </c>
    </row>
    <row r="32" spans="2:17" x14ac:dyDescent="0.2">
      <c r="B32" s="57"/>
      <c r="C32" s="58"/>
      <c r="D32" s="84" t="s">
        <v>104</v>
      </c>
      <c r="E32" s="81"/>
      <c r="F32" s="83"/>
      <c r="G32" s="79"/>
      <c r="H32" s="80"/>
      <c r="I32" s="81"/>
      <c r="J32" s="82"/>
      <c r="K32" s="85"/>
      <c r="L32" s="83"/>
      <c r="M32" s="80">
        <v>555038</v>
      </c>
      <c r="N32" s="80">
        <v>555038</v>
      </c>
      <c r="O32" s="368">
        <v>175275</v>
      </c>
      <c r="P32" s="369">
        <v>175275</v>
      </c>
    </row>
    <row r="33" spans="2:16" x14ac:dyDescent="0.2">
      <c r="B33" s="57"/>
      <c r="C33" s="58"/>
      <c r="D33" s="84" t="s">
        <v>103</v>
      </c>
      <c r="E33" s="81"/>
      <c r="F33" s="83"/>
      <c r="G33" s="79"/>
      <c r="H33" s="80"/>
      <c r="I33" s="81"/>
      <c r="J33" s="82"/>
      <c r="K33" s="85"/>
      <c r="L33" s="83"/>
      <c r="M33" s="81"/>
      <c r="N33" s="80"/>
      <c r="O33" s="81"/>
      <c r="P33" s="83"/>
    </row>
    <row r="34" spans="2:16" x14ac:dyDescent="0.2">
      <c r="B34" s="57"/>
      <c r="C34" s="58">
        <v>3.3</v>
      </c>
      <c r="D34" s="84" t="s">
        <v>21</v>
      </c>
      <c r="E34" s="85"/>
      <c r="F34" s="83"/>
      <c r="G34" s="79"/>
      <c r="H34" s="80"/>
      <c r="I34" s="81"/>
      <c r="J34" s="82"/>
      <c r="K34" s="85"/>
      <c r="L34" s="83"/>
      <c r="M34" s="81">
        <v>60500</v>
      </c>
      <c r="N34" s="80">
        <v>60500</v>
      </c>
      <c r="O34" s="81">
        <v>19105</v>
      </c>
      <c r="P34" s="83">
        <v>19105</v>
      </c>
    </row>
    <row r="35" spans="2:16" x14ac:dyDescent="0.2">
      <c r="B35" s="57"/>
      <c r="C35" s="58">
        <v>3.4</v>
      </c>
      <c r="D35" s="84" t="s">
        <v>72</v>
      </c>
      <c r="E35" s="86">
        <f t="shared" ref="E35:P35" si="0">SUM(E$28:E$29,E$31,E$34+IF($H$6="No",IF(MAX(E$32:E$33)=0,MIN(E$32:E$33),MAX(E$32:E$33)),SUM(E$32:E$33)))</f>
        <v>0</v>
      </c>
      <c r="F35" s="87">
        <f t="shared" si="0"/>
        <v>0</v>
      </c>
      <c r="G35" s="86">
        <f t="shared" si="0"/>
        <v>0</v>
      </c>
      <c r="H35" s="87">
        <f t="shared" si="0"/>
        <v>0</v>
      </c>
      <c r="I35" s="86">
        <f t="shared" si="0"/>
        <v>0</v>
      </c>
      <c r="J35" s="87">
        <f t="shared" si="0"/>
        <v>0</v>
      </c>
      <c r="K35" s="86">
        <f t="shared" si="0"/>
        <v>0</v>
      </c>
      <c r="L35" s="87">
        <f t="shared" si="0"/>
        <v>0</v>
      </c>
      <c r="M35" s="86">
        <f t="shared" si="0"/>
        <v>291011</v>
      </c>
      <c r="N35" s="87">
        <f t="shared" si="0"/>
        <v>291011</v>
      </c>
      <c r="O35" s="86">
        <f t="shared" si="0"/>
        <v>91898</v>
      </c>
      <c r="P35" s="87">
        <f t="shared" si="0"/>
        <v>91898</v>
      </c>
    </row>
    <row r="36" spans="2:16" x14ac:dyDescent="0.2">
      <c r="B36" s="76"/>
      <c r="C36" s="64"/>
      <c r="D36" s="65"/>
      <c r="E36" s="66"/>
      <c r="F36" s="67"/>
      <c r="G36" s="68"/>
      <c r="H36" s="69"/>
      <c r="I36" s="66"/>
      <c r="J36" s="70"/>
      <c r="K36" s="66"/>
      <c r="L36" s="67"/>
      <c r="M36" s="66"/>
      <c r="N36" s="69"/>
      <c r="O36" s="66"/>
      <c r="P36" s="67"/>
    </row>
    <row r="37" spans="2:16" x14ac:dyDescent="0.2">
      <c r="B37" s="75" t="s">
        <v>3</v>
      </c>
      <c r="C37" s="49" t="s">
        <v>47</v>
      </c>
      <c r="D37" s="50"/>
      <c r="E37" s="55"/>
      <c r="F37" s="72"/>
      <c r="G37" s="53"/>
      <c r="H37" s="73"/>
      <c r="I37" s="55"/>
      <c r="J37" s="74"/>
      <c r="K37" s="55"/>
      <c r="L37" s="72"/>
      <c r="M37" s="55"/>
      <c r="N37" s="73"/>
      <c r="O37" s="55"/>
      <c r="P37" s="72"/>
    </row>
    <row r="38" spans="2:16" x14ac:dyDescent="0.2">
      <c r="B38" s="58"/>
      <c r="C38" s="58">
        <v>4.0999999999999996</v>
      </c>
      <c r="D38" s="84" t="s">
        <v>18</v>
      </c>
      <c r="E38" s="81"/>
      <c r="F38" s="83"/>
      <c r="G38" s="81"/>
      <c r="H38" s="83"/>
      <c r="I38" s="81"/>
      <c r="J38" s="83"/>
      <c r="K38" s="365"/>
      <c r="L38" s="366"/>
      <c r="M38" s="349">
        <v>874675</v>
      </c>
      <c r="N38" s="353">
        <v>874675</v>
      </c>
      <c r="O38" s="94">
        <v>276213</v>
      </c>
      <c r="P38" s="353">
        <v>276213</v>
      </c>
    </row>
    <row r="39" spans="2:16" x14ac:dyDescent="0.2">
      <c r="B39" s="58"/>
      <c r="C39" s="58">
        <v>4.2</v>
      </c>
      <c r="D39" s="84" t="s">
        <v>19</v>
      </c>
      <c r="E39" s="81"/>
      <c r="F39" s="83"/>
      <c r="G39" s="81"/>
      <c r="H39" s="83"/>
      <c r="I39" s="81"/>
      <c r="J39" s="83"/>
      <c r="K39" s="365"/>
      <c r="L39" s="366"/>
      <c r="M39" s="94">
        <v>1464346</v>
      </c>
      <c r="N39" s="353">
        <v>1464346</v>
      </c>
      <c r="O39" s="94">
        <v>462425</v>
      </c>
      <c r="P39" s="353">
        <v>462425</v>
      </c>
    </row>
    <row r="40" spans="2:16" x14ac:dyDescent="0.2">
      <c r="B40" s="58"/>
      <c r="C40" s="58">
        <v>4.3</v>
      </c>
      <c r="D40" s="84" t="s">
        <v>22</v>
      </c>
      <c r="E40" s="55"/>
      <c r="F40" s="72"/>
      <c r="G40" s="55"/>
      <c r="H40" s="72"/>
      <c r="I40" s="55"/>
      <c r="J40" s="72"/>
      <c r="K40" s="55"/>
      <c r="L40" s="72"/>
      <c r="M40" s="55"/>
      <c r="N40" s="72"/>
      <c r="O40" s="55"/>
      <c r="P40" s="72"/>
    </row>
    <row r="41" spans="2:16" ht="17.25" customHeight="1" x14ac:dyDescent="0.2">
      <c r="B41" s="58"/>
      <c r="C41" s="58"/>
      <c r="D41" s="59" t="s">
        <v>122</v>
      </c>
      <c r="E41" s="85"/>
      <c r="F41" s="83"/>
      <c r="G41" s="85"/>
      <c r="H41" s="83"/>
      <c r="I41" s="85"/>
      <c r="J41" s="83"/>
      <c r="K41" s="85"/>
      <c r="L41" s="83"/>
      <c r="M41" s="85">
        <v>182</v>
      </c>
      <c r="N41" s="83">
        <v>182</v>
      </c>
      <c r="O41" s="85">
        <v>57</v>
      </c>
      <c r="P41" s="83">
        <v>57</v>
      </c>
    </row>
    <row r="42" spans="2:16" ht="30" x14ac:dyDescent="0.2">
      <c r="B42" s="58"/>
      <c r="C42" s="88"/>
      <c r="D42" s="59" t="s">
        <v>123</v>
      </c>
      <c r="E42" s="85"/>
      <c r="F42" s="83"/>
      <c r="G42" s="85"/>
      <c r="H42" s="83"/>
      <c r="I42" s="85"/>
      <c r="J42" s="83"/>
      <c r="K42" s="85"/>
      <c r="L42" s="83"/>
      <c r="M42" s="85">
        <v>688</v>
      </c>
      <c r="N42" s="83">
        <v>688</v>
      </c>
      <c r="O42" s="85">
        <v>217</v>
      </c>
      <c r="P42" s="83">
        <v>217</v>
      </c>
    </row>
    <row r="43" spans="2:16" x14ac:dyDescent="0.2">
      <c r="B43" s="58"/>
      <c r="C43" s="58">
        <v>4.4000000000000004</v>
      </c>
      <c r="D43" s="84" t="s">
        <v>20</v>
      </c>
      <c r="E43" s="85"/>
      <c r="F43" s="79"/>
      <c r="G43" s="85"/>
      <c r="H43" s="79"/>
      <c r="I43" s="85"/>
      <c r="J43" s="79"/>
      <c r="K43" s="85"/>
      <c r="L43" s="79"/>
      <c r="M43" s="85">
        <v>6732062</v>
      </c>
      <c r="N43" s="79">
        <v>6732062</v>
      </c>
      <c r="O43" s="85">
        <v>2125914</v>
      </c>
      <c r="P43" s="83">
        <v>2125914</v>
      </c>
    </row>
    <row r="44" spans="2:16" x14ac:dyDescent="0.2">
      <c r="B44" s="58"/>
      <c r="C44" s="58">
        <v>4.5</v>
      </c>
      <c r="D44" s="84" t="s">
        <v>98</v>
      </c>
      <c r="E44" s="60">
        <f>SUM(SUM(E38:E39)+SUM(E41:E43))</f>
        <v>0</v>
      </c>
      <c r="F44" s="61">
        <f t="shared" ref="F44:P44" si="1">SUM(SUM(F38:F39)+SUM(F41:F43))</f>
        <v>0</v>
      </c>
      <c r="G44" s="62">
        <f t="shared" si="1"/>
        <v>0</v>
      </c>
      <c r="H44" s="89">
        <f t="shared" si="1"/>
        <v>0</v>
      </c>
      <c r="I44" s="60">
        <f t="shared" si="1"/>
        <v>0</v>
      </c>
      <c r="J44" s="90">
        <f t="shared" si="1"/>
        <v>0</v>
      </c>
      <c r="K44" s="60">
        <f t="shared" si="1"/>
        <v>0</v>
      </c>
      <c r="L44" s="61">
        <f t="shared" si="1"/>
        <v>0</v>
      </c>
      <c r="M44" s="60">
        <f>SUM(SUM(M39:M39)+SUM(M41:M43))</f>
        <v>8197278</v>
      </c>
      <c r="N44" s="89">
        <f t="shared" si="1"/>
        <v>9071953</v>
      </c>
      <c r="O44" s="60">
        <f t="shared" si="1"/>
        <v>2864826</v>
      </c>
      <c r="P44" s="61">
        <f t="shared" si="1"/>
        <v>2864826</v>
      </c>
    </row>
    <row r="45" spans="2:16" x14ac:dyDescent="0.2">
      <c r="B45" s="91"/>
      <c r="C45" s="91"/>
      <c r="D45" s="92"/>
      <c r="E45" s="55"/>
      <c r="F45" s="72"/>
      <c r="G45" s="53"/>
      <c r="H45" s="73"/>
      <c r="I45" s="55"/>
      <c r="J45" s="74"/>
      <c r="K45" s="55"/>
      <c r="L45" s="72"/>
      <c r="M45" s="55"/>
      <c r="N45" s="73"/>
      <c r="O45" s="55"/>
      <c r="P45" s="72"/>
    </row>
    <row r="46" spans="2:16" x14ac:dyDescent="0.2">
      <c r="B46" s="75" t="s">
        <v>4</v>
      </c>
      <c r="C46" s="93" t="s">
        <v>48</v>
      </c>
      <c r="D46" s="71"/>
      <c r="E46" s="55"/>
      <c r="F46" s="72"/>
      <c r="G46" s="53"/>
      <c r="H46" s="73"/>
      <c r="I46" s="55"/>
      <c r="J46" s="74"/>
      <c r="K46" s="55"/>
      <c r="L46" s="72"/>
      <c r="M46" s="55"/>
      <c r="N46" s="73"/>
      <c r="O46" s="55"/>
      <c r="P46" s="72"/>
    </row>
    <row r="47" spans="2:16" x14ac:dyDescent="0.2">
      <c r="B47" s="57"/>
      <c r="C47" s="58">
        <v>5.0999999999999996</v>
      </c>
      <c r="D47" s="84" t="s">
        <v>5</v>
      </c>
      <c r="E47" s="94"/>
      <c r="F47" s="95"/>
      <c r="G47" s="94"/>
      <c r="H47" s="95"/>
      <c r="I47" s="94"/>
      <c r="J47" s="95"/>
      <c r="K47" s="94">
        <v>0</v>
      </c>
      <c r="L47" s="95">
        <v>0</v>
      </c>
      <c r="M47" s="94">
        <v>38113</v>
      </c>
      <c r="N47" s="95">
        <v>37505</v>
      </c>
      <c r="O47" s="94">
        <v>16833</v>
      </c>
      <c r="P47" s="78">
        <v>17452</v>
      </c>
    </row>
    <row r="48" spans="2:16" x14ac:dyDescent="0.2">
      <c r="B48" s="57"/>
      <c r="C48" s="58">
        <v>5.2</v>
      </c>
      <c r="D48" s="84" t="s">
        <v>27</v>
      </c>
      <c r="E48" s="94"/>
      <c r="F48" s="95"/>
      <c r="G48" s="94"/>
      <c r="H48" s="95"/>
      <c r="I48" s="94"/>
      <c r="J48" s="95"/>
      <c r="K48" s="94">
        <v>0</v>
      </c>
      <c r="L48" s="95">
        <v>0</v>
      </c>
      <c r="M48" s="94">
        <v>523541</v>
      </c>
      <c r="N48" s="95">
        <v>522933</v>
      </c>
      <c r="O48" s="94">
        <v>205630</v>
      </c>
      <c r="P48" s="96">
        <v>206249</v>
      </c>
    </row>
    <row r="49" spans="2:17" ht="15.75" thickBot="1" x14ac:dyDescent="0.25">
      <c r="B49" s="57"/>
      <c r="C49" s="58">
        <v>5.3</v>
      </c>
      <c r="D49" s="84" t="s">
        <v>23</v>
      </c>
      <c r="E49" s="97">
        <f>E48/12</f>
        <v>0</v>
      </c>
      <c r="F49" s="98">
        <f t="shared" ref="F49:P49" si="2">F48/12</f>
        <v>0</v>
      </c>
      <c r="G49" s="97">
        <f t="shared" si="2"/>
        <v>0</v>
      </c>
      <c r="H49" s="98">
        <f>H48/12</f>
        <v>0</v>
      </c>
      <c r="I49" s="97">
        <f t="shared" si="2"/>
        <v>0</v>
      </c>
      <c r="J49" s="98">
        <f t="shared" si="2"/>
        <v>0</v>
      </c>
      <c r="K49" s="97">
        <f t="shared" si="2"/>
        <v>0</v>
      </c>
      <c r="L49" s="98">
        <f t="shared" si="2"/>
        <v>0</v>
      </c>
      <c r="M49" s="97">
        <f>M48/12</f>
        <v>43628.416666666664</v>
      </c>
      <c r="N49" s="98">
        <f>N48/12</f>
        <v>43577.75</v>
      </c>
      <c r="O49" s="97">
        <f t="shared" si="2"/>
        <v>17135.833333333332</v>
      </c>
      <c r="P49" s="98">
        <f t="shared" si="2"/>
        <v>17187.416666666668</v>
      </c>
    </row>
    <row r="50" spans="2:17" ht="45" customHeight="1" x14ac:dyDescent="0.2">
      <c r="B50" s="99"/>
      <c r="C50" s="100"/>
      <c r="D50" s="101"/>
      <c r="E50" s="284" t="str">
        <f>"Grand Total as of "&amp;""&amp;TEXT(E$18,"MM/DD/YYYY")&amp;" for ALL markets in col. 1-12."</f>
        <v>Grand Total as of 12/31/2024 for ALL markets in col. 1-12.</v>
      </c>
      <c r="F50" s="102"/>
      <c r="G50" s="102"/>
      <c r="H50" s="102"/>
      <c r="I50" s="102"/>
      <c r="J50" s="102"/>
      <c r="K50" s="103"/>
      <c r="L50" s="102"/>
      <c r="M50" s="102"/>
      <c r="N50" s="102"/>
      <c r="O50" s="102"/>
      <c r="P50" s="104"/>
    </row>
    <row r="51" spans="2:17" x14ac:dyDescent="0.2">
      <c r="B51" s="108" t="s">
        <v>56</v>
      </c>
      <c r="C51" s="109" t="s">
        <v>53</v>
      </c>
      <c r="D51" s="110"/>
      <c r="E51" s="337">
        <v>676221</v>
      </c>
      <c r="F51" s="111"/>
      <c r="G51" s="111"/>
      <c r="H51" s="111"/>
      <c r="I51" s="111"/>
      <c r="J51" s="111"/>
      <c r="K51" s="107"/>
      <c r="L51" s="111"/>
      <c r="M51" s="111"/>
      <c r="N51" s="111"/>
      <c r="O51" s="111"/>
      <c r="P51" s="112"/>
    </row>
    <row r="52" spans="2:17" ht="15.75" thickBot="1" x14ac:dyDescent="0.25">
      <c r="B52" s="113" t="s">
        <v>57</v>
      </c>
      <c r="C52" s="114" t="s">
        <v>129</v>
      </c>
      <c r="D52" s="115"/>
      <c r="E52" s="337"/>
      <c r="F52" s="116"/>
      <c r="G52" s="116"/>
      <c r="H52" s="116"/>
      <c r="I52" s="116"/>
      <c r="J52" s="116"/>
      <c r="K52" s="117"/>
      <c r="L52" s="116"/>
      <c r="M52" s="116"/>
      <c r="N52" s="116"/>
      <c r="O52" s="116"/>
      <c r="P52" s="118"/>
    </row>
    <row r="53" spans="2:17" x14ac:dyDescent="0.2">
      <c r="B53" s="11"/>
      <c r="C53" s="11"/>
      <c r="D53" s="11"/>
      <c r="E53" s="119"/>
      <c r="F53" s="119"/>
      <c r="G53" s="119"/>
      <c r="H53" s="119"/>
      <c r="I53" s="119"/>
      <c r="J53" s="119"/>
      <c r="K53" s="119"/>
      <c r="L53" s="119"/>
      <c r="M53" s="119"/>
      <c r="N53" s="119"/>
      <c r="O53" s="119"/>
      <c r="P53" s="119"/>
    </row>
    <row r="54" spans="2:17" ht="15.75" x14ac:dyDescent="0.25">
      <c r="B54" s="120" t="s">
        <v>61</v>
      </c>
      <c r="C54" s="120"/>
      <c r="D54" s="120"/>
      <c r="E54" s="119"/>
      <c r="F54" s="119"/>
      <c r="G54" s="119"/>
      <c r="H54" s="119"/>
      <c r="I54" s="119"/>
      <c r="J54" s="119"/>
      <c r="K54" s="359"/>
      <c r="L54" s="359"/>
      <c r="M54" s="372"/>
      <c r="N54" s="370"/>
      <c r="O54" s="372"/>
      <c r="P54" s="359"/>
      <c r="Q54" s="359"/>
    </row>
    <row r="55" spans="2:17" ht="17.25" customHeight="1" x14ac:dyDescent="0.25">
      <c r="B55" s="120"/>
      <c r="C55" s="205" t="s">
        <v>138</v>
      </c>
      <c r="D55" s="205"/>
      <c r="E55" s="119"/>
      <c r="F55" s="119"/>
      <c r="G55" s="119"/>
      <c r="H55" s="119"/>
      <c r="I55" s="119"/>
      <c r="J55" s="119"/>
      <c r="K55" s="119"/>
      <c r="L55" s="119"/>
      <c r="M55" s="372"/>
      <c r="N55" s="370"/>
      <c r="O55" s="372"/>
      <c r="P55" s="359"/>
    </row>
    <row r="56" spans="2:17" ht="16.5" customHeight="1" x14ac:dyDescent="0.25">
      <c r="B56" s="120"/>
      <c r="C56" s="120" t="s">
        <v>70</v>
      </c>
      <c r="D56" s="30"/>
      <c r="E56" s="119"/>
      <c r="F56" s="119"/>
      <c r="G56" s="119"/>
      <c r="H56" s="119"/>
      <c r="I56" s="119"/>
      <c r="J56" s="119"/>
      <c r="K56" s="358"/>
      <c r="L56" s="119"/>
      <c r="M56" s="373"/>
      <c r="N56" s="373"/>
      <c r="O56" s="373"/>
      <c r="P56" s="359"/>
    </row>
    <row r="57" spans="2:17" ht="17.25" customHeight="1" x14ac:dyDescent="0.25">
      <c r="B57" s="120"/>
      <c r="C57" s="120" t="s">
        <v>66</v>
      </c>
      <c r="D57" s="30"/>
    </row>
    <row r="58" spans="2:17" ht="17.25" customHeight="1" x14ac:dyDescent="0.2">
      <c r="B58" s="30"/>
      <c r="C58" s="205" t="s">
        <v>101</v>
      </c>
      <c r="D58" s="205"/>
      <c r="E58" s="121"/>
    </row>
    <row r="59" spans="2:17" ht="13.15" customHeight="1" x14ac:dyDescent="0.2">
      <c r="C59" s="122"/>
      <c r="D59" s="122"/>
    </row>
    <row r="94" spans="12:12" x14ac:dyDescent="0.2">
      <c r="L94" s="371">
        <v>676221</v>
      </c>
    </row>
  </sheetData>
  <sheetProtection algorithmName="SHA-512" hashValue="A8D1cA3MkHK2rmeBt3mpryLs+pnUT+HvesBGfhS9iT30mqdSW0QglocdyHWKFp/6VyxARqWQ8IYNhOekH84iGw==" saltValue="zipF3j5H02z15AKFmYAbRw==" spinCount="100000" sheet="1" formatCells="0" formatColumns="0" formatRows="0"/>
  <dataConsolidate/>
  <phoneticPr fontId="23" type="noConversion"/>
  <conditionalFormatting sqref="E28:E29 G28:G29 I28:I29 G31:G34 I31:I34 E31:E35 E38:E39 M39">
    <cfRule type="cellIs" dxfId="27" priority="77" stopIfTrue="1" operator="lessThan">
      <formula>0</formula>
    </cfRule>
  </conditionalFormatting>
  <conditionalFormatting sqref="E41:E44">
    <cfRule type="cellIs" dxfId="26" priority="10" stopIfTrue="1" operator="lessThan">
      <formula>0</formula>
    </cfRule>
  </conditionalFormatting>
  <conditionalFormatting sqref="E47:O48">
    <cfRule type="cellIs" dxfId="25" priority="5" stopIfTrue="1" operator="lessThan">
      <formula>0</formula>
    </cfRule>
  </conditionalFormatting>
  <conditionalFormatting sqref="E35:P35">
    <cfRule type="cellIs" dxfId="24" priority="14" stopIfTrue="1" operator="lessThan">
      <formula>0</formula>
    </cfRule>
  </conditionalFormatting>
  <conditionalFormatting sqref="F43">
    <cfRule type="cellIs" dxfId="23" priority="12" stopIfTrue="1" operator="lessThan">
      <formula>0</formula>
    </cfRule>
  </conditionalFormatting>
  <conditionalFormatting sqref="G38:G39 I38:I39 K38:K39 O38:O39">
    <cfRule type="cellIs" dxfId="22" priority="13" stopIfTrue="1" operator="lessThan">
      <formula>0</formula>
    </cfRule>
  </conditionalFormatting>
  <conditionalFormatting sqref="G41:G44 I41:I44 K41:K44 M41:M44 O41:O44">
    <cfRule type="cellIs" dxfId="21" priority="6" stopIfTrue="1" operator="lessThan">
      <formula>0</formula>
    </cfRule>
  </conditionalFormatting>
  <conditionalFormatting sqref="H43 J43 L43 N43">
    <cfRule type="cellIs" dxfId="20" priority="8" stopIfTrue="1" operator="lessThan">
      <formula>0</formula>
    </cfRule>
  </conditionalFormatting>
  <conditionalFormatting sqref="K28:K29 M28:M29 O28:O29 M31 O31">
    <cfRule type="cellIs" dxfId="19" priority="46" stopIfTrue="1" operator="lessThan">
      <formula>0</formula>
    </cfRule>
  </conditionalFormatting>
  <conditionalFormatting sqref="K31:K34 M33:M34 O33:O34">
    <cfRule type="cellIs" dxfId="18" priority="1" stopIfTrue="1" operator="lessThan">
      <formula>0</formula>
    </cfRule>
  </conditionalFormatting>
  <pageMargins left="0.2" right="0.2" top="0.35" bottom="0.25" header="0.2" footer="0.2"/>
  <pageSetup scale="54" fitToWidth="0" pageOrder="overThenDown" orientation="landscape" cellComments="asDisplayed" r:id="rId1"/>
  <headerFooter alignWithMargins="0">
    <oddFooter>&amp;LMedical Loss Ratio Reporting Form&amp;C Page &amp;P of &amp;N&amp;R[&amp;A]</oddFooter>
  </headerFooter>
  <ignoredErrors>
    <ignoredError sqref="B23 B20" numberStoredAsText="1"/>
    <ignoredError sqref="F18:G18 M18:O18 K18:L18 I18:J18 H1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7030A0"/>
    <pageSetUpPr fitToPage="1"/>
  </sheetPr>
  <dimension ref="A1:AA59"/>
  <sheetViews>
    <sheetView topLeftCell="A18" zoomScale="60" zoomScaleNormal="60" workbookViewId="0">
      <selection activeCell="O23" sqref="O23"/>
    </sheetView>
  </sheetViews>
  <sheetFormatPr defaultColWidth="9.28515625" defaultRowHeight="15" x14ac:dyDescent="0.2"/>
  <cols>
    <col min="1" max="1" width="1.7109375" style="6" customWidth="1"/>
    <col min="2" max="2" width="3.5703125" style="12" customWidth="1"/>
    <col min="3" max="3" width="5.42578125" style="12" customWidth="1"/>
    <col min="4" max="4" width="95.85546875" style="12" customWidth="1"/>
    <col min="5" max="5" width="24.140625" style="6" hidden="1" customWidth="1"/>
    <col min="6" max="6" width="27.42578125" style="6" hidden="1" customWidth="1"/>
    <col min="7" max="7" width="17.85546875" style="6" hidden="1" customWidth="1"/>
    <col min="8" max="8" width="25.140625" style="6" hidden="1" customWidth="1"/>
    <col min="9" max="10" width="19.42578125" style="6" hidden="1" customWidth="1"/>
    <col min="11" max="14" width="19.42578125" style="6" customWidth="1"/>
    <col min="15" max="15" width="21.85546875" style="6" customWidth="1"/>
    <col min="16" max="16" width="19.42578125" style="6" customWidth="1"/>
    <col min="17" max="21" width="29.28515625" style="6" customWidth="1"/>
    <col min="22" max="22" width="19" style="6" customWidth="1"/>
    <col min="23" max="23" width="29.28515625" style="6" customWidth="1"/>
    <col min="24" max="24" width="19.7109375" style="6" customWidth="1"/>
    <col min="25" max="25" width="27.140625" style="6" customWidth="1"/>
    <col min="26" max="26" width="15.42578125" style="6" customWidth="1"/>
    <col min="27" max="16384" width="9.28515625" style="6"/>
  </cols>
  <sheetData>
    <row r="1" spans="2:27" ht="15.75" x14ac:dyDescent="0.25">
      <c r="B1" s="13" t="s">
        <v>139</v>
      </c>
      <c r="C1" s="11"/>
      <c r="D1" s="11"/>
    </row>
    <row r="2" spans="2:27" ht="15.75" x14ac:dyDescent="0.25">
      <c r="B2" s="13" t="s">
        <v>142</v>
      </c>
      <c r="C2" s="11"/>
      <c r="D2" s="11"/>
    </row>
    <row r="3" spans="2:27" ht="15.75" x14ac:dyDescent="0.25">
      <c r="B3" s="13" t="s">
        <v>60</v>
      </c>
      <c r="C3" s="11"/>
      <c r="D3" s="123"/>
    </row>
    <row r="4" spans="2:27" x14ac:dyDescent="0.2">
      <c r="B4" s="11"/>
      <c r="C4" s="11"/>
      <c r="D4" s="11"/>
    </row>
    <row r="5" spans="2:27" s="5" customFormat="1" ht="15.75" x14ac:dyDescent="0.25">
      <c r="B5" s="27" t="s">
        <v>87</v>
      </c>
      <c r="C5" s="28"/>
      <c r="D5" s="28"/>
      <c r="E5" s="6"/>
      <c r="F5" s="6"/>
      <c r="G5" s="6"/>
      <c r="I5" s="6"/>
      <c r="J5" s="6"/>
      <c r="K5" s="6"/>
      <c r="L5" s="6"/>
      <c r="M5" s="6"/>
      <c r="O5" s="6"/>
      <c r="P5" s="6"/>
    </row>
    <row r="6" spans="2:27" s="5" customFormat="1" ht="15" customHeight="1" x14ac:dyDescent="0.2">
      <c r="B6" s="329"/>
      <c r="C6" s="330"/>
      <c r="D6" s="162">
        <f>'Cover Page'!C7</f>
        <v>0</v>
      </c>
      <c r="E6" s="293"/>
      <c r="F6" s="293"/>
      <c r="G6" s="6"/>
      <c r="H6" s="7"/>
      <c r="K6" s="6"/>
      <c r="L6" s="6"/>
      <c r="M6" s="6"/>
      <c r="N6" s="7"/>
    </row>
    <row r="7" spans="2:27" s="5" customFormat="1" ht="15.75" customHeight="1" x14ac:dyDescent="0.25">
      <c r="B7" s="27" t="s">
        <v>88</v>
      </c>
      <c r="C7" s="28"/>
      <c r="D7" s="28"/>
      <c r="E7" s="293"/>
      <c r="F7" s="293"/>
      <c r="G7" s="6"/>
      <c r="H7" s="6"/>
      <c r="K7" s="6"/>
      <c r="L7" s="6"/>
      <c r="M7" s="6"/>
      <c r="N7" s="6"/>
    </row>
    <row r="8" spans="2:27" s="5" customFormat="1" ht="15" customHeight="1" x14ac:dyDescent="0.2">
      <c r="B8" s="331"/>
      <c r="C8" s="330"/>
      <c r="D8" s="163" t="str">
        <f>'Cover Page'!C8</f>
        <v xml:space="preserve">Premier Access Insurance Company </v>
      </c>
      <c r="E8" s="293"/>
      <c r="F8" s="293"/>
      <c r="G8" s="6"/>
      <c r="H8" s="7"/>
      <c r="I8" s="6"/>
      <c r="J8" s="6"/>
      <c r="K8" s="6"/>
      <c r="L8" s="6"/>
      <c r="M8" s="6"/>
      <c r="N8" s="7"/>
      <c r="O8" s="6"/>
      <c r="P8" s="6"/>
    </row>
    <row r="9" spans="2:27" s="5" customFormat="1" ht="15.75" customHeight="1" x14ac:dyDescent="0.25">
      <c r="B9" s="34" t="s">
        <v>90</v>
      </c>
      <c r="C9" s="28"/>
      <c r="D9" s="28"/>
      <c r="E9" s="294" t="s">
        <v>124</v>
      </c>
      <c r="F9" s="293"/>
      <c r="I9" s="6"/>
      <c r="J9" s="6"/>
      <c r="O9" s="6"/>
      <c r="P9" s="6"/>
    </row>
    <row r="10" spans="2:27" s="5" customFormat="1" ht="15" customHeight="1" x14ac:dyDescent="0.2">
      <c r="B10" s="332"/>
      <c r="C10" s="330"/>
      <c r="D10" s="163">
        <f>'Cover Page'!C9</f>
        <v>0</v>
      </c>
      <c r="E10" s="293"/>
      <c r="F10" s="293"/>
      <c r="H10" s="7"/>
      <c r="I10" s="6"/>
      <c r="J10" s="6"/>
      <c r="K10" s="6"/>
      <c r="L10" s="6"/>
      <c r="N10" s="7"/>
      <c r="O10" s="6"/>
      <c r="P10" s="6"/>
    </row>
    <row r="11" spans="2:27" s="5" customFormat="1" ht="15.75" customHeight="1" x14ac:dyDescent="0.25">
      <c r="B11" s="34" t="s">
        <v>85</v>
      </c>
      <c r="C11" s="28"/>
      <c r="D11" s="28"/>
      <c r="E11" s="293"/>
      <c r="F11" s="293"/>
      <c r="H11" s="6"/>
      <c r="I11" s="6"/>
      <c r="J11" s="6"/>
      <c r="N11" s="6"/>
      <c r="O11" s="6"/>
      <c r="P11" s="6"/>
    </row>
    <row r="12" spans="2:27" s="5" customFormat="1" x14ac:dyDescent="0.2">
      <c r="B12" s="332"/>
      <c r="C12" s="330"/>
      <c r="D12" s="163" t="str">
        <f>'Cover Page'!C6</f>
        <v>2024</v>
      </c>
      <c r="E12" s="6"/>
      <c r="F12" s="6"/>
      <c r="H12" s="7"/>
      <c r="I12" s="6"/>
      <c r="J12" s="6"/>
      <c r="K12" s="6"/>
      <c r="L12" s="6"/>
      <c r="N12" s="7"/>
      <c r="O12" s="6"/>
      <c r="P12" s="6"/>
      <c r="Q12" s="352"/>
      <c r="R12" s="352"/>
      <c r="S12" s="352"/>
      <c r="T12" s="352"/>
      <c r="U12" s="352"/>
      <c r="V12" s="352"/>
      <c r="W12" s="352"/>
      <c r="X12" s="352"/>
      <c r="Y12" s="352"/>
      <c r="Z12" s="352"/>
      <c r="AA12" s="352"/>
    </row>
    <row r="13" spans="2:27" s="5" customFormat="1" x14ac:dyDescent="0.2">
      <c r="B13" s="12"/>
      <c r="C13" s="12"/>
      <c r="D13" s="12"/>
      <c r="G13" s="8"/>
      <c r="H13" s="8"/>
      <c r="I13" s="6"/>
      <c r="J13" s="6"/>
      <c r="M13" s="8"/>
      <c r="N13" s="8"/>
      <c r="O13" s="6"/>
      <c r="P13" s="6"/>
      <c r="Q13" s="352"/>
      <c r="R13" s="352"/>
      <c r="S13" s="352"/>
      <c r="T13" s="352"/>
      <c r="U13" s="352"/>
      <c r="V13" s="352"/>
      <c r="W13" s="352"/>
      <c r="X13" s="352"/>
      <c r="Y13" s="352"/>
      <c r="Z13" s="352"/>
      <c r="AA13" s="352"/>
    </row>
    <row r="14" spans="2:27" s="12" customFormat="1" ht="15.75" thickBot="1" x14ac:dyDescent="0.25">
      <c r="D14" s="124"/>
      <c r="Q14" s="352"/>
      <c r="R14" s="352"/>
      <c r="S14" s="352"/>
      <c r="T14" s="352"/>
      <c r="U14" s="352"/>
      <c r="V14" s="352"/>
      <c r="W14" s="352"/>
      <c r="X14" s="352"/>
      <c r="Y14" s="352"/>
      <c r="Z14" s="352"/>
      <c r="AA14" s="352"/>
    </row>
    <row r="15" spans="2:27" s="12" customFormat="1" ht="16.5" thickBot="1" x14ac:dyDescent="0.3">
      <c r="E15" s="270"/>
      <c r="F15" s="271"/>
      <c r="G15" s="271" t="s">
        <v>33</v>
      </c>
      <c r="H15" s="271"/>
      <c r="I15" s="271"/>
      <c r="J15" s="271"/>
      <c r="K15" s="270"/>
      <c r="L15" s="271"/>
      <c r="M15" s="271" t="s">
        <v>33</v>
      </c>
      <c r="N15" s="271"/>
      <c r="O15" s="271"/>
      <c r="P15" s="271"/>
      <c r="Q15" s="352"/>
      <c r="R15" s="352"/>
      <c r="S15" s="352"/>
      <c r="T15" s="352"/>
      <c r="U15" s="352"/>
      <c r="V15" s="352"/>
      <c r="W15" s="352"/>
      <c r="X15" s="352"/>
      <c r="Y15" s="352"/>
      <c r="Z15" s="352"/>
      <c r="AA15" s="352"/>
    </row>
    <row r="16" spans="2:27" s="12" customFormat="1" ht="16.5" customHeight="1" thickBot="1" x14ac:dyDescent="0.25">
      <c r="E16" s="272"/>
      <c r="F16" s="286"/>
      <c r="G16" s="288" t="s">
        <v>106</v>
      </c>
      <c r="H16" s="286"/>
      <c r="I16" s="286"/>
      <c r="J16" s="287"/>
      <c r="K16" s="273"/>
      <c r="L16" s="274"/>
      <c r="M16" s="275" t="s">
        <v>107</v>
      </c>
      <c r="N16" s="274"/>
      <c r="O16" s="274"/>
      <c r="P16" s="274"/>
      <c r="Q16" s="352"/>
      <c r="R16" s="352"/>
      <c r="S16" s="352"/>
      <c r="T16" s="352"/>
      <c r="U16" s="352"/>
      <c r="V16" s="352"/>
      <c r="W16" s="352"/>
      <c r="X16" s="352"/>
      <c r="Y16" s="352"/>
      <c r="Z16" s="352"/>
      <c r="AA16" s="352"/>
    </row>
    <row r="17" spans="2:27" s="12" customFormat="1" ht="16.5" thickBot="1" x14ac:dyDescent="0.3">
      <c r="E17" s="290" t="s">
        <v>8</v>
      </c>
      <c r="F17" s="289"/>
      <c r="G17" s="290"/>
      <c r="H17" s="292" t="s">
        <v>9</v>
      </c>
      <c r="I17" s="281" t="s">
        <v>10</v>
      </c>
      <c r="J17" s="282"/>
      <c r="K17" s="290" t="s">
        <v>8</v>
      </c>
      <c r="L17" s="291"/>
      <c r="M17" s="290" t="s">
        <v>9</v>
      </c>
      <c r="N17" s="291"/>
      <c r="O17" s="281" t="s">
        <v>10</v>
      </c>
      <c r="P17" s="362"/>
      <c r="Q17" s="352"/>
      <c r="R17" s="352"/>
      <c r="S17" s="352"/>
      <c r="T17" s="352"/>
      <c r="U17" s="352"/>
      <c r="V17" s="352"/>
      <c r="W17" s="352"/>
      <c r="X17" s="352"/>
      <c r="Y17" s="352"/>
      <c r="Z17" s="352"/>
      <c r="AA17" s="352"/>
    </row>
    <row r="18" spans="2:27" s="12" customFormat="1" x14ac:dyDescent="0.2">
      <c r="E18" s="37" t="s">
        <v>148</v>
      </c>
      <c r="F18" s="38" t="s">
        <v>148</v>
      </c>
      <c r="G18" s="37" t="s">
        <v>148</v>
      </c>
      <c r="H18" s="39" t="s">
        <v>148</v>
      </c>
      <c r="I18" s="37" t="s">
        <v>148</v>
      </c>
      <c r="J18" s="39" t="s">
        <v>148</v>
      </c>
      <c r="K18" s="37" t="s">
        <v>148</v>
      </c>
      <c r="L18" s="39" t="s">
        <v>148</v>
      </c>
      <c r="M18" s="37" t="s">
        <v>148</v>
      </c>
      <c r="N18" s="39" t="s">
        <v>148</v>
      </c>
      <c r="O18" s="37" t="s">
        <v>148</v>
      </c>
      <c r="P18" s="38" t="s">
        <v>148</v>
      </c>
      <c r="Q18" s="352"/>
      <c r="R18" s="352"/>
      <c r="S18" s="352"/>
      <c r="T18" s="352"/>
      <c r="U18" s="352"/>
      <c r="V18" s="352"/>
      <c r="W18" s="352"/>
      <c r="X18" s="352"/>
      <c r="Y18" s="352"/>
      <c r="Z18" s="352"/>
      <c r="AA18" s="352"/>
    </row>
    <row r="19" spans="2:27" s="12" customFormat="1" ht="32.25" thickBot="1" x14ac:dyDescent="0.25">
      <c r="B19" s="267"/>
      <c r="C19" s="264"/>
      <c r="D19" s="269" t="s">
        <v>152</v>
      </c>
      <c r="E19" s="40" t="str">
        <f>"12/31/"&amp;""&amp;'Cover Page'!C$6</f>
        <v>12/31/2024</v>
      </c>
      <c r="F19" s="41">
        <f>DATE(YEAR(E19)+0,MONTH(E19)+3,DAY(E19)+0)</f>
        <v>45747</v>
      </c>
      <c r="G19" s="40" t="str">
        <f>"12/31/"&amp;""&amp;'Cover Page'!C$6</f>
        <v>12/31/2024</v>
      </c>
      <c r="H19" s="42">
        <f>DATE(YEAR(G19)+0,MONTH(G19)+3,DAY(G19)+0)</f>
        <v>45747</v>
      </c>
      <c r="I19" s="40" t="str">
        <f>"12/31/"&amp;""&amp;'Cover Page'!C$6</f>
        <v>12/31/2024</v>
      </c>
      <c r="J19" s="42">
        <f>DATE(YEAR(I19)+0,MONTH(I19)+3,DAY(I19)+0)</f>
        <v>45747</v>
      </c>
      <c r="K19" s="40" t="str">
        <f>"12/31/"&amp;""&amp;'Cover Page'!C$6</f>
        <v>12/31/2024</v>
      </c>
      <c r="L19" s="42">
        <f>DATE(YEAR(K19)+0,MONTH(K19)+3,DAY(K19)+0)</f>
        <v>45747</v>
      </c>
      <c r="M19" s="40" t="str">
        <f>"12/31/"&amp;""&amp;'Cover Page'!C$6</f>
        <v>12/31/2024</v>
      </c>
      <c r="N19" s="42">
        <f>DATE(YEAR(M19)+0,MONTH(M19)+3,DAY(M19)+0)</f>
        <v>45747</v>
      </c>
      <c r="O19" s="40" t="str">
        <f>"12/31/"&amp;""&amp;'Cover Page'!C$6</f>
        <v>12/31/2024</v>
      </c>
      <c r="P19" s="41">
        <f>DATE(YEAR(O19)+0,MONTH(O19)+3,DAY(O19)+0)</f>
        <v>45747</v>
      </c>
      <c r="Q19" s="352"/>
      <c r="R19" s="352"/>
      <c r="S19" s="352"/>
      <c r="T19" s="352"/>
      <c r="U19" s="352"/>
      <c r="V19" s="352"/>
      <c r="W19" s="352"/>
      <c r="X19" s="352"/>
      <c r="Y19" s="352"/>
      <c r="Z19" s="352"/>
      <c r="AA19" s="352"/>
    </row>
    <row r="20" spans="2:27" s="12" customFormat="1" ht="21" customHeight="1" x14ac:dyDescent="0.2">
      <c r="B20" s="265"/>
      <c r="C20" s="266"/>
      <c r="D20" s="268" t="s">
        <v>150</v>
      </c>
      <c r="E20" s="125">
        <v>1</v>
      </c>
      <c r="F20" s="126">
        <v>2</v>
      </c>
      <c r="G20" s="125">
        <v>3</v>
      </c>
      <c r="H20" s="126">
        <v>4</v>
      </c>
      <c r="I20" s="125">
        <v>5</v>
      </c>
      <c r="J20" s="126">
        <v>6</v>
      </c>
      <c r="K20" s="125">
        <v>7</v>
      </c>
      <c r="L20" s="126">
        <v>8</v>
      </c>
      <c r="M20" s="125">
        <v>9</v>
      </c>
      <c r="N20" s="126">
        <v>10</v>
      </c>
      <c r="O20" s="125">
        <v>11</v>
      </c>
      <c r="P20" s="363">
        <v>12</v>
      </c>
      <c r="Q20" s="352"/>
      <c r="R20" s="352"/>
      <c r="S20" s="352"/>
      <c r="T20" s="352"/>
      <c r="U20" s="352"/>
      <c r="V20" s="352"/>
      <c r="W20" s="352"/>
      <c r="X20" s="352"/>
      <c r="Y20" s="352"/>
      <c r="Z20" s="352"/>
      <c r="AA20" s="352"/>
    </row>
    <row r="21" spans="2:27" s="12" customFormat="1" x14ac:dyDescent="0.2">
      <c r="B21" s="48" t="s">
        <v>0</v>
      </c>
      <c r="C21" s="49" t="s">
        <v>64</v>
      </c>
      <c r="D21" s="127"/>
      <c r="E21" s="128"/>
      <c r="F21" s="129"/>
      <c r="G21" s="128"/>
      <c r="H21" s="130"/>
      <c r="I21" s="128"/>
      <c r="J21" s="129"/>
      <c r="K21" s="128"/>
      <c r="L21" s="129"/>
      <c r="M21" s="128"/>
      <c r="N21" s="130"/>
      <c r="O21" s="128"/>
      <c r="P21" s="130"/>
      <c r="Q21" s="352"/>
      <c r="R21" s="352"/>
      <c r="S21" s="352"/>
      <c r="T21" s="352"/>
      <c r="U21" s="352"/>
      <c r="V21" s="352"/>
      <c r="W21" s="352"/>
      <c r="X21" s="352"/>
      <c r="Y21" s="352"/>
      <c r="Z21" s="352"/>
      <c r="AA21" s="352"/>
    </row>
    <row r="22" spans="2:27" s="12" customFormat="1" ht="15.75" x14ac:dyDescent="0.25">
      <c r="B22" s="57"/>
      <c r="C22" s="58">
        <v>1.1000000000000001</v>
      </c>
      <c r="D22" s="84" t="s">
        <v>15</v>
      </c>
      <c r="E22" s="131"/>
      <c r="F22" s="132"/>
      <c r="G22" s="131"/>
      <c r="H22" s="132"/>
      <c r="I22" s="131"/>
      <c r="J22" s="132"/>
      <c r="K22" s="131">
        <v>0</v>
      </c>
      <c r="L22" s="132">
        <f>K22</f>
        <v>0</v>
      </c>
      <c r="M22" s="131">
        <v>22299085</v>
      </c>
      <c r="N22" s="132">
        <v>22274660</v>
      </c>
      <c r="O22" s="132">
        <v>6940916</v>
      </c>
      <c r="P22" s="144">
        <v>6959099</v>
      </c>
      <c r="Q22" s="349"/>
      <c r="R22" s="349"/>
      <c r="S22" s="349"/>
      <c r="T22" s="349"/>
      <c r="U22" s="349"/>
      <c r="V22" s="349"/>
      <c r="W22" s="349"/>
      <c r="X22" s="349"/>
      <c r="Y22" s="350"/>
      <c r="Z22" s="349"/>
    </row>
    <row r="23" spans="2:27" s="12" customFormat="1" x14ac:dyDescent="0.2">
      <c r="B23" s="57"/>
      <c r="C23" s="58">
        <v>1.2</v>
      </c>
      <c r="D23" s="84" t="s">
        <v>16</v>
      </c>
      <c r="E23" s="131"/>
      <c r="F23" s="132"/>
      <c r="G23" s="131"/>
      <c r="H23" s="132"/>
      <c r="I23" s="131"/>
      <c r="J23" s="132"/>
      <c r="K23" s="131"/>
      <c r="L23" s="132">
        <f>K23</f>
        <v>0</v>
      </c>
      <c r="M23" s="131">
        <v>566299</v>
      </c>
      <c r="N23" s="132">
        <v>566299</v>
      </c>
      <c r="O23" s="131">
        <v>126590</v>
      </c>
      <c r="P23" s="144">
        <v>126590</v>
      </c>
      <c r="Q23" s="349"/>
      <c r="R23" s="349"/>
      <c r="S23" s="349"/>
      <c r="T23" s="349"/>
      <c r="U23" s="349"/>
      <c r="V23" s="349"/>
      <c r="W23" s="349"/>
      <c r="X23" s="349"/>
      <c r="Y23" s="349"/>
      <c r="Z23" s="349"/>
    </row>
    <row r="24" spans="2:27" s="12" customFormat="1" x14ac:dyDescent="0.2">
      <c r="B24" s="57"/>
      <c r="C24" s="58">
        <v>1.3</v>
      </c>
      <c r="D24" s="84" t="s">
        <v>34</v>
      </c>
      <c r="E24" s="131"/>
      <c r="F24" s="132"/>
      <c r="G24" s="131"/>
      <c r="H24" s="132"/>
      <c r="I24" s="131"/>
      <c r="J24" s="132"/>
      <c r="K24" s="131">
        <v>0</v>
      </c>
      <c r="L24" s="132"/>
      <c r="M24" s="131">
        <v>124519</v>
      </c>
      <c r="N24" s="132"/>
      <c r="O24" s="131">
        <v>52981</v>
      </c>
      <c r="P24" s="144"/>
      <c r="Q24" s="349"/>
      <c r="R24" s="349"/>
      <c r="S24" s="349"/>
      <c r="T24" s="349"/>
      <c r="U24" s="349"/>
      <c r="V24" s="349"/>
      <c r="W24" s="349"/>
      <c r="X24" s="349"/>
      <c r="Y24" s="349"/>
      <c r="Z24" s="349"/>
    </row>
    <row r="25" spans="2:27" s="12" customFormat="1" x14ac:dyDescent="0.2">
      <c r="B25" s="57"/>
      <c r="C25" s="58">
        <v>1.4</v>
      </c>
      <c r="D25" s="84" t="s">
        <v>17</v>
      </c>
      <c r="E25" s="131"/>
      <c r="F25" s="132"/>
      <c r="G25" s="131"/>
      <c r="H25" s="132"/>
      <c r="I25" s="131"/>
      <c r="J25" s="132"/>
      <c r="K25" s="131"/>
      <c r="L25" s="132"/>
      <c r="M25" s="131"/>
      <c r="N25" s="132"/>
      <c r="O25" s="131"/>
      <c r="P25" s="144"/>
      <c r="Q25" s="349"/>
      <c r="R25" s="349"/>
      <c r="S25" s="349"/>
      <c r="T25" s="349"/>
      <c r="U25" s="349"/>
      <c r="V25" s="349"/>
      <c r="W25" s="349"/>
      <c r="X25" s="349"/>
      <c r="Y25" s="349"/>
      <c r="Z25" s="349"/>
    </row>
    <row r="26" spans="2:27" s="12" customFormat="1" x14ac:dyDescent="0.2">
      <c r="B26" s="133"/>
      <c r="C26" s="134"/>
      <c r="D26" s="106"/>
      <c r="E26" s="135"/>
      <c r="F26" s="136"/>
      <c r="G26" s="135"/>
      <c r="H26" s="137"/>
      <c r="I26" s="135"/>
      <c r="J26" s="136"/>
      <c r="K26" s="135"/>
      <c r="L26" s="136"/>
      <c r="M26" s="135"/>
      <c r="N26" s="137"/>
      <c r="O26" s="135"/>
      <c r="P26" s="137"/>
      <c r="Q26" s="349"/>
      <c r="R26" s="349"/>
      <c r="S26" s="349"/>
      <c r="T26" s="349"/>
      <c r="U26" s="349"/>
      <c r="V26" s="349"/>
      <c r="W26" s="349"/>
      <c r="X26" s="349"/>
      <c r="Y26" s="349"/>
      <c r="Z26" s="349"/>
    </row>
    <row r="27" spans="2:27" s="12" customFormat="1" x14ac:dyDescent="0.2">
      <c r="B27" s="57" t="s">
        <v>1</v>
      </c>
      <c r="C27" s="93" t="s">
        <v>65</v>
      </c>
      <c r="D27" s="84"/>
      <c r="E27" s="138"/>
      <c r="F27" s="139"/>
      <c r="G27" s="138"/>
      <c r="H27" s="140"/>
      <c r="I27" s="138"/>
      <c r="J27" s="139"/>
      <c r="K27" s="138"/>
      <c r="L27" s="139"/>
      <c r="M27" s="138"/>
      <c r="N27" s="140"/>
      <c r="O27" s="138"/>
      <c r="P27" s="140"/>
      <c r="Q27" s="349"/>
      <c r="R27" s="349"/>
      <c r="S27" s="349"/>
      <c r="T27" s="349"/>
      <c r="U27" s="349"/>
      <c r="V27" s="349"/>
      <c r="W27" s="349"/>
      <c r="X27" s="349"/>
      <c r="Y27" s="349"/>
      <c r="Z27" s="349"/>
    </row>
    <row r="28" spans="2:27" s="12" customFormat="1" x14ac:dyDescent="0.2">
      <c r="B28" s="57"/>
      <c r="C28" s="58">
        <v>2.1</v>
      </c>
      <c r="D28" s="84" t="s">
        <v>39</v>
      </c>
      <c r="E28" s="138"/>
      <c r="F28" s="139"/>
      <c r="G28" s="138"/>
      <c r="H28" s="140"/>
      <c r="I28" s="138"/>
      <c r="J28" s="139"/>
      <c r="K28" s="138"/>
      <c r="L28" s="139"/>
      <c r="M28" s="138"/>
      <c r="N28" s="140"/>
      <c r="O28" s="138"/>
      <c r="P28" s="140"/>
      <c r="Q28" s="349"/>
      <c r="R28" s="349"/>
      <c r="S28" s="349"/>
      <c r="T28" s="349"/>
      <c r="U28" s="349"/>
      <c r="V28" s="349"/>
      <c r="W28" s="349"/>
      <c r="X28" s="349"/>
      <c r="Y28" s="349"/>
      <c r="Z28" s="349"/>
    </row>
    <row r="29" spans="2:27" s="12" customFormat="1" ht="18.75" customHeight="1" x14ac:dyDescent="0.2">
      <c r="B29" s="57"/>
      <c r="C29" s="58"/>
      <c r="D29" s="84" t="s">
        <v>55</v>
      </c>
      <c r="E29" s="131"/>
      <c r="F29" s="141"/>
      <c r="G29" s="131"/>
      <c r="H29" s="141"/>
      <c r="I29" s="131"/>
      <c r="J29" s="141"/>
      <c r="K29" s="131"/>
      <c r="L29" s="141"/>
      <c r="M29" s="131">
        <v>10712032</v>
      </c>
      <c r="N29" s="141"/>
      <c r="O29" s="131">
        <v>7562495</v>
      </c>
      <c r="P29" s="143"/>
      <c r="Q29" s="349"/>
      <c r="R29" s="349"/>
      <c r="S29" s="349"/>
      <c r="T29" s="349"/>
      <c r="U29" s="349"/>
      <c r="V29" s="349"/>
      <c r="W29" s="349"/>
      <c r="X29" s="349"/>
      <c r="Y29" s="349"/>
      <c r="Z29" s="349"/>
    </row>
    <row r="30" spans="2:27" s="12" customFormat="1" ht="42" customHeight="1" x14ac:dyDescent="0.2">
      <c r="B30" s="57"/>
      <c r="C30" s="58"/>
      <c r="D30" s="367" t="s">
        <v>54</v>
      </c>
      <c r="E30" s="142"/>
      <c r="F30" s="132"/>
      <c r="G30" s="142"/>
      <c r="H30" s="132"/>
      <c r="I30" s="142"/>
      <c r="J30" s="132"/>
      <c r="K30" s="142"/>
      <c r="L30" s="132">
        <f>K29</f>
        <v>0</v>
      </c>
      <c r="M30" s="142"/>
      <c r="N30" s="132">
        <v>9333247</v>
      </c>
      <c r="O30" s="142"/>
      <c r="P30" s="144">
        <v>6589098</v>
      </c>
      <c r="Q30" s="349"/>
      <c r="R30" s="349"/>
      <c r="S30" s="349"/>
      <c r="T30" s="349"/>
      <c r="U30" s="349"/>
      <c r="V30" s="349"/>
      <c r="W30" s="349"/>
      <c r="X30" s="349"/>
      <c r="Y30" s="349"/>
      <c r="Z30" s="349"/>
    </row>
    <row r="31" spans="2:27" s="12" customFormat="1" x14ac:dyDescent="0.2">
      <c r="B31" s="57"/>
      <c r="C31" s="58">
        <v>2.2000000000000002</v>
      </c>
      <c r="D31" s="84" t="s">
        <v>35</v>
      </c>
      <c r="E31" s="138"/>
      <c r="F31" s="139"/>
      <c r="G31" s="138"/>
      <c r="H31" s="140"/>
      <c r="I31" s="138"/>
      <c r="J31" s="139"/>
      <c r="K31" s="138"/>
      <c r="L31" s="139"/>
      <c r="M31" s="138"/>
      <c r="N31" s="140"/>
      <c r="O31" s="138"/>
      <c r="P31" s="140"/>
      <c r="Q31" s="351"/>
      <c r="R31" s="351"/>
      <c r="S31" s="351"/>
      <c r="T31" s="351"/>
      <c r="U31" s="351"/>
      <c r="V31" s="351"/>
      <c r="W31" s="351"/>
      <c r="X31" s="351"/>
      <c r="Y31" s="351"/>
      <c r="Z31" s="351"/>
    </row>
    <row r="32" spans="2:27" s="12" customFormat="1" x14ac:dyDescent="0.2">
      <c r="B32" s="57"/>
      <c r="C32" s="58"/>
      <c r="D32" s="59" t="s">
        <v>51</v>
      </c>
      <c r="E32" s="131"/>
      <c r="F32" s="141"/>
      <c r="G32" s="131"/>
      <c r="H32" s="143"/>
      <c r="I32" s="131"/>
      <c r="J32" s="141"/>
      <c r="K32" s="131"/>
      <c r="L32" s="141"/>
      <c r="M32" s="131">
        <v>2132188</v>
      </c>
      <c r="N32" s="143"/>
      <c r="O32" s="131">
        <v>1481690</v>
      </c>
      <c r="P32" s="143"/>
    </row>
    <row r="33" spans="2:16" s="12" customFormat="1" ht="41.25" customHeight="1" x14ac:dyDescent="0.2">
      <c r="B33" s="57"/>
      <c r="C33" s="58"/>
      <c r="D33" s="59" t="s">
        <v>44</v>
      </c>
      <c r="E33" s="142"/>
      <c r="F33" s="132"/>
      <c r="G33" s="142"/>
      <c r="H33" s="144"/>
      <c r="I33" s="142"/>
      <c r="J33" s="132"/>
      <c r="K33" s="142"/>
      <c r="L33" s="132"/>
      <c r="M33" s="142"/>
      <c r="N33" s="144">
        <v>952177</v>
      </c>
      <c r="O33" s="142"/>
      <c r="P33" s="144">
        <v>672219</v>
      </c>
    </row>
    <row r="34" spans="2:16" s="12" customFormat="1" ht="28.5" customHeight="1" x14ac:dyDescent="0.2">
      <c r="B34" s="57"/>
      <c r="C34" s="58">
        <v>2.2999999999999998</v>
      </c>
      <c r="D34" s="84" t="s">
        <v>28</v>
      </c>
      <c r="E34" s="131"/>
      <c r="F34" s="141"/>
      <c r="G34" s="131"/>
      <c r="H34" s="143"/>
      <c r="I34" s="131"/>
      <c r="J34" s="141"/>
      <c r="K34" s="131"/>
      <c r="L34" s="141"/>
      <c r="M34" s="131">
        <v>3777785</v>
      </c>
      <c r="N34" s="143"/>
      <c r="O34" s="131">
        <v>1893937</v>
      </c>
      <c r="P34" s="143"/>
    </row>
    <row r="35" spans="2:16" s="12" customFormat="1" x14ac:dyDescent="0.2">
      <c r="B35" s="57"/>
      <c r="C35" s="58">
        <v>2.4</v>
      </c>
      <c r="D35" s="84" t="s">
        <v>36</v>
      </c>
      <c r="E35" s="138"/>
      <c r="F35" s="139"/>
      <c r="G35" s="138"/>
      <c r="H35" s="140"/>
      <c r="I35" s="138"/>
      <c r="J35" s="139"/>
      <c r="K35" s="138"/>
      <c r="L35" s="139"/>
      <c r="M35" s="138"/>
      <c r="N35" s="140"/>
      <c r="O35" s="138"/>
      <c r="P35" s="140"/>
    </row>
    <row r="36" spans="2:16" s="12" customFormat="1" x14ac:dyDescent="0.2">
      <c r="B36" s="57"/>
      <c r="C36" s="58"/>
      <c r="D36" s="59" t="s">
        <v>52</v>
      </c>
      <c r="E36" s="131"/>
      <c r="F36" s="141"/>
      <c r="G36" s="131"/>
      <c r="H36" s="143"/>
      <c r="I36" s="131"/>
      <c r="J36" s="141"/>
      <c r="K36" s="131"/>
      <c r="L36" s="141"/>
      <c r="M36" s="131"/>
      <c r="N36" s="143"/>
      <c r="O36" s="131"/>
      <c r="P36" s="143"/>
    </row>
    <row r="37" spans="2:16" s="12" customFormat="1" ht="30" x14ac:dyDescent="0.2">
      <c r="B37" s="57"/>
      <c r="C37" s="58"/>
      <c r="D37" s="59" t="s">
        <v>43</v>
      </c>
      <c r="E37" s="142"/>
      <c r="F37" s="132"/>
      <c r="G37" s="142"/>
      <c r="H37" s="144"/>
      <c r="I37" s="142"/>
      <c r="J37" s="132"/>
      <c r="K37" s="142"/>
      <c r="L37" s="132"/>
      <c r="M37" s="142"/>
      <c r="N37" s="144"/>
      <c r="O37" s="142"/>
      <c r="P37" s="144"/>
    </row>
    <row r="38" spans="2:16" s="12" customFormat="1" x14ac:dyDescent="0.2">
      <c r="B38" s="57"/>
      <c r="C38" s="58">
        <v>2.5</v>
      </c>
      <c r="D38" s="84" t="s">
        <v>29</v>
      </c>
      <c r="E38" s="131"/>
      <c r="F38" s="141"/>
      <c r="G38" s="131"/>
      <c r="H38" s="143"/>
      <c r="I38" s="131"/>
      <c r="J38" s="141"/>
      <c r="K38" s="131"/>
      <c r="L38" s="141"/>
      <c r="M38" s="131"/>
      <c r="N38" s="143"/>
      <c r="O38" s="131"/>
      <c r="P38" s="143"/>
    </row>
    <row r="39" spans="2:16" s="12" customFormat="1" x14ac:dyDescent="0.2">
      <c r="B39" s="57"/>
      <c r="C39" s="58">
        <v>2.6</v>
      </c>
      <c r="D39" s="84" t="s">
        <v>31</v>
      </c>
      <c r="E39" s="138"/>
      <c r="F39" s="139"/>
      <c r="G39" s="138"/>
      <c r="H39" s="140"/>
      <c r="I39" s="138"/>
      <c r="J39" s="139"/>
      <c r="K39" s="138"/>
      <c r="L39" s="139"/>
      <c r="M39" s="138"/>
      <c r="N39" s="140"/>
      <c r="O39" s="138"/>
      <c r="P39" s="140"/>
    </row>
    <row r="40" spans="2:16" s="12" customFormat="1" ht="28.5" customHeight="1" x14ac:dyDescent="0.2">
      <c r="B40" s="57"/>
      <c r="C40" s="58"/>
      <c r="D40" s="59" t="s">
        <v>112</v>
      </c>
      <c r="E40" s="131"/>
      <c r="F40" s="141"/>
      <c r="G40" s="131"/>
      <c r="H40" s="143"/>
      <c r="I40" s="131"/>
      <c r="J40" s="141"/>
      <c r="K40" s="131"/>
      <c r="L40" s="141"/>
      <c r="M40" s="131"/>
      <c r="N40" s="143"/>
      <c r="O40" s="131"/>
      <c r="P40" s="143"/>
    </row>
    <row r="41" spans="2:16" s="12" customFormat="1" ht="48" customHeight="1" x14ac:dyDescent="0.2">
      <c r="B41" s="57"/>
      <c r="C41" s="58"/>
      <c r="D41" s="59" t="s">
        <v>113</v>
      </c>
      <c r="E41" s="142"/>
      <c r="F41" s="132"/>
      <c r="G41" s="142"/>
      <c r="H41" s="144"/>
      <c r="I41" s="142"/>
      <c r="J41" s="132"/>
      <c r="K41" s="142"/>
      <c r="L41" s="132"/>
      <c r="M41" s="142"/>
      <c r="N41" s="144"/>
      <c r="O41" s="142"/>
      <c r="P41" s="144"/>
    </row>
    <row r="42" spans="2:16" s="12" customFormat="1" x14ac:dyDescent="0.2">
      <c r="B42" s="57"/>
      <c r="C42" s="58">
        <v>2.7</v>
      </c>
      <c r="D42" s="84" t="s">
        <v>37</v>
      </c>
      <c r="E42" s="138"/>
      <c r="F42" s="139"/>
      <c r="G42" s="138"/>
      <c r="H42" s="140"/>
      <c r="I42" s="138"/>
      <c r="J42" s="139"/>
      <c r="K42" s="138"/>
      <c r="L42" s="139"/>
      <c r="M42" s="138"/>
      <c r="N42" s="140"/>
      <c r="O42" s="138"/>
      <c r="P42" s="140"/>
    </row>
    <row r="43" spans="2:16" s="12" customFormat="1" x14ac:dyDescent="0.2">
      <c r="B43" s="57"/>
      <c r="C43" s="58"/>
      <c r="D43" s="59" t="s">
        <v>114</v>
      </c>
      <c r="E43" s="131"/>
      <c r="F43" s="141"/>
      <c r="G43" s="131"/>
      <c r="H43" s="143"/>
      <c r="I43" s="131"/>
      <c r="J43" s="141"/>
      <c r="K43" s="131"/>
      <c r="L43" s="141"/>
      <c r="M43" s="131"/>
      <c r="N43" s="143"/>
      <c r="O43" s="131"/>
      <c r="P43" s="143"/>
    </row>
    <row r="44" spans="2:16" s="12" customFormat="1" x14ac:dyDescent="0.2">
      <c r="B44" s="57"/>
      <c r="C44" s="58"/>
      <c r="D44" s="59" t="s">
        <v>115</v>
      </c>
      <c r="E44" s="142"/>
      <c r="F44" s="132"/>
      <c r="G44" s="142"/>
      <c r="H44" s="144"/>
      <c r="I44" s="142"/>
      <c r="J44" s="132"/>
      <c r="K44" s="142"/>
      <c r="L44" s="132"/>
      <c r="M44" s="142"/>
      <c r="N44" s="144"/>
      <c r="O44" s="142"/>
      <c r="P44" s="144"/>
    </row>
    <row r="45" spans="2:16" s="12" customFormat="1" x14ac:dyDescent="0.2">
      <c r="B45" s="57"/>
      <c r="C45" s="145" t="s">
        <v>116</v>
      </c>
      <c r="D45" s="84" t="s">
        <v>30</v>
      </c>
      <c r="E45" s="131"/>
      <c r="F45" s="146"/>
      <c r="G45" s="131"/>
      <c r="H45" s="147"/>
      <c r="I45" s="131"/>
      <c r="J45" s="146"/>
      <c r="K45" s="131"/>
      <c r="L45" s="146"/>
      <c r="M45" s="131"/>
      <c r="N45" s="147"/>
      <c r="O45" s="131"/>
      <c r="P45" s="147"/>
    </row>
    <row r="46" spans="2:16" s="12" customFormat="1" x14ac:dyDescent="0.2">
      <c r="B46" s="57"/>
      <c r="C46" s="58">
        <v>2.9</v>
      </c>
      <c r="D46" s="84" t="s">
        <v>100</v>
      </c>
      <c r="E46" s="138"/>
      <c r="F46" s="148"/>
      <c r="G46" s="138"/>
      <c r="H46" s="149"/>
      <c r="I46" s="138"/>
      <c r="J46" s="148"/>
      <c r="K46" s="138"/>
      <c r="L46" s="148"/>
      <c r="M46" s="138"/>
      <c r="N46" s="149"/>
      <c r="O46" s="138"/>
      <c r="P46" s="149"/>
    </row>
    <row r="47" spans="2:16" s="12" customFormat="1" x14ac:dyDescent="0.2">
      <c r="B47" s="57"/>
      <c r="C47" s="58"/>
      <c r="D47" s="59" t="s">
        <v>117</v>
      </c>
      <c r="E47" s="131"/>
      <c r="F47" s="150"/>
      <c r="G47" s="131"/>
      <c r="H47" s="151"/>
      <c r="I47" s="131"/>
      <c r="J47" s="150"/>
      <c r="K47" s="131"/>
      <c r="L47" s="150"/>
      <c r="M47" s="131"/>
      <c r="N47" s="151"/>
      <c r="O47" s="131"/>
      <c r="P47" s="151"/>
    </row>
    <row r="48" spans="2:16" s="12" customFormat="1" x14ac:dyDescent="0.2">
      <c r="B48" s="57"/>
      <c r="C48" s="58"/>
      <c r="D48" s="84" t="s">
        <v>118</v>
      </c>
      <c r="E48" s="131"/>
      <c r="F48" s="150"/>
      <c r="G48" s="131"/>
      <c r="H48" s="151"/>
      <c r="I48" s="131"/>
      <c r="J48" s="150"/>
      <c r="K48" s="131"/>
      <c r="L48" s="150"/>
      <c r="M48" s="131"/>
      <c r="N48" s="151"/>
      <c r="O48" s="131"/>
      <c r="P48" s="151"/>
    </row>
    <row r="49" spans="1:16" s="12" customFormat="1" x14ac:dyDescent="0.2">
      <c r="B49" s="57"/>
      <c r="C49" s="58"/>
      <c r="D49" s="84" t="s">
        <v>119</v>
      </c>
      <c r="E49" s="131"/>
      <c r="F49" s="146"/>
      <c r="G49" s="131"/>
      <c r="H49" s="147"/>
      <c r="I49" s="131"/>
      <c r="J49" s="146"/>
      <c r="K49" s="131"/>
      <c r="L49" s="146"/>
      <c r="M49" s="131"/>
      <c r="N49" s="147"/>
      <c r="O49" s="131"/>
      <c r="P49" s="147"/>
    </row>
    <row r="50" spans="1:16" s="12" customFormat="1" x14ac:dyDescent="0.2">
      <c r="B50" s="57"/>
      <c r="C50" s="152" t="s">
        <v>14</v>
      </c>
      <c r="D50" s="84" t="s">
        <v>26</v>
      </c>
      <c r="E50" s="131"/>
      <c r="F50" s="132"/>
      <c r="G50" s="131"/>
      <c r="H50" s="144"/>
      <c r="I50" s="131"/>
      <c r="J50" s="132"/>
      <c r="K50" s="131"/>
      <c r="L50" s="132"/>
      <c r="M50" s="131"/>
      <c r="N50" s="144"/>
      <c r="O50" s="131"/>
      <c r="P50" s="144"/>
    </row>
    <row r="51" spans="1:16" s="12" customFormat="1" ht="88.5" customHeight="1" x14ac:dyDescent="0.2">
      <c r="A51" s="153"/>
      <c r="B51" s="57"/>
      <c r="C51" s="152" t="s">
        <v>120</v>
      </c>
      <c r="D51" s="59" t="s">
        <v>49</v>
      </c>
      <c r="E51" s="154">
        <f>E29+E32-E34+E36-E38+E40+E43-E45+E47+E48-E49+E50</f>
        <v>0</v>
      </c>
      <c r="F51" s="155">
        <f>F30+F33+F37+F41+F44+F47+F48+F50</f>
        <v>0</v>
      </c>
      <c r="G51" s="154">
        <f>G29+G32-G34+G36-G38+G40+G43-G45+G47+G48-G49+G50</f>
        <v>0</v>
      </c>
      <c r="H51" s="155">
        <f>H30+H33+H37+H41+H44+H47+H48+H50</f>
        <v>0</v>
      </c>
      <c r="I51" s="154">
        <f>I29+I32-I34+I36-I38+I40+I43-I45+I47+I48-I49+I50</f>
        <v>0</v>
      </c>
      <c r="J51" s="155">
        <f>J30+J33+J37+J41+J44+J47+J48+J50</f>
        <v>0</v>
      </c>
      <c r="K51" s="154">
        <f>K29+K32-K34+K36-K38+K40+K43-K45+K47+K48-K49+K50</f>
        <v>0</v>
      </c>
      <c r="L51" s="155">
        <f>L30+L33+L37+L41+L44+L47+L48+L50</f>
        <v>0</v>
      </c>
      <c r="M51" s="154">
        <f>M29+M32-M34+M36-M38+M40+M43-M45+M47+M48-M49+M50</f>
        <v>9066435</v>
      </c>
      <c r="N51" s="155">
        <f>N30+N33+N37+N41+N44+N47+N48+N50</f>
        <v>10285424</v>
      </c>
      <c r="O51" s="154">
        <f>O29+O32-O34+O36-O38+O40+O43-O45+O47+O48-O49+O50</f>
        <v>7150248</v>
      </c>
      <c r="P51" s="223">
        <f>P30+P33+P37+P41+P44+P47+P48+P50</f>
        <v>7261317</v>
      </c>
    </row>
    <row r="52" spans="1:16" s="12" customFormat="1" ht="15.75" thickBot="1" x14ac:dyDescent="0.25">
      <c r="B52" s="133"/>
      <c r="C52" s="105"/>
      <c r="D52" s="156"/>
      <c r="E52" s="157"/>
      <c r="F52" s="158"/>
      <c r="G52" s="157"/>
      <c r="H52" s="159"/>
      <c r="I52" s="157"/>
      <c r="J52" s="158"/>
      <c r="K52" s="157"/>
      <c r="L52" s="158"/>
      <c r="M52" s="157"/>
      <c r="N52" s="159"/>
      <c r="O52" s="157"/>
      <c r="P52" s="159"/>
    </row>
    <row r="53" spans="1:16" s="12" customFormat="1" x14ac:dyDescent="0.2">
      <c r="B53" s="11"/>
      <c r="C53" s="11"/>
      <c r="D53" s="11"/>
    </row>
    <row r="54" spans="1:16" s="12" customFormat="1" ht="15.75" x14ac:dyDescent="0.25">
      <c r="B54" s="120"/>
      <c r="C54" s="120" t="s">
        <v>61</v>
      </c>
      <c r="D54" s="120"/>
      <c r="K54" s="354"/>
      <c r="L54" s="354"/>
      <c r="M54" s="354"/>
      <c r="N54" s="354"/>
      <c r="O54" s="354"/>
      <c r="P54" s="354"/>
    </row>
    <row r="55" spans="1:16" s="12" customFormat="1" ht="42.75" customHeight="1" x14ac:dyDescent="0.25">
      <c r="B55" s="120"/>
      <c r="C55" s="120"/>
      <c r="D55" s="160" t="s">
        <v>138</v>
      </c>
      <c r="J55" s="360"/>
      <c r="K55" s="361">
        <f>K29-K34+K32</f>
        <v>0</v>
      </c>
      <c r="L55" s="361">
        <f t="shared" ref="L55" si="0">L29-L34+L32</f>
        <v>0</v>
      </c>
      <c r="M55" s="361"/>
      <c r="N55" s="361"/>
      <c r="O55" s="361"/>
      <c r="P55" s="361"/>
    </row>
    <row r="56" spans="1:16" s="12" customFormat="1" ht="15.75" x14ac:dyDescent="0.25">
      <c r="B56" s="120"/>
      <c r="C56" s="120"/>
      <c r="D56" s="120" t="s">
        <v>71</v>
      </c>
      <c r="K56" s="364"/>
      <c r="M56" s="354"/>
    </row>
    <row r="57" spans="1:16" s="12" customFormat="1" ht="26.25" customHeight="1" x14ac:dyDescent="0.25">
      <c r="B57" s="120"/>
      <c r="C57" s="120"/>
      <c r="D57" s="120" t="s">
        <v>66</v>
      </c>
      <c r="E57" s="161"/>
      <c r="K57" s="354"/>
    </row>
    <row r="58" spans="1:16" s="12" customFormat="1" ht="33.75" customHeight="1" x14ac:dyDescent="0.2">
      <c r="B58" s="11"/>
      <c r="C58" s="30"/>
      <c r="D58" s="160" t="s">
        <v>101</v>
      </c>
    </row>
    <row r="59" spans="1:16" s="12" customFormat="1" ht="13.15" customHeight="1" x14ac:dyDescent="0.2">
      <c r="C59" s="122"/>
      <c r="D59" s="122"/>
    </row>
  </sheetData>
  <sheetProtection algorithmName="SHA-512" hashValue="nJaIvWndslM8WbzlgdCjlYBw60JaBcA/6DHKklKwCn8w7X9NBuKSEI8yJbH9R9FkFJCb8fvio0+KoPuhMj8xsg==" saltValue="SLDCezwWCe95qKHFEAGNHg==" spinCount="100000" sheet="1" formatCells="0" formatColumns="0" formatRows="0"/>
  <dataConsolidate/>
  <conditionalFormatting sqref="E22:E25 E29 F30 E32 G32 I32 F33 H33 J33 E34 G34 I34 E36 G36 I36 F37 H37 J37 E38 G38 I38 E40 G40 I40 F41 H41 J41 E43:P43 F44 H44 J44 E45 G45 I45 E47:P48 E49 G49 I49 E50:P50">
    <cfRule type="cellIs" dxfId="17" priority="90" stopIfTrue="1" operator="lessThan">
      <formula>0</formula>
    </cfRule>
  </conditionalFormatting>
  <conditionalFormatting sqref="G22:G25">
    <cfRule type="cellIs" dxfId="16" priority="11" stopIfTrue="1" operator="lessThan">
      <formula>0</formula>
    </cfRule>
  </conditionalFormatting>
  <conditionalFormatting sqref="G29 H30">
    <cfRule type="cellIs" dxfId="15" priority="6" stopIfTrue="1" operator="lessThan">
      <formula>0</formula>
    </cfRule>
  </conditionalFormatting>
  <conditionalFormatting sqref="I22:I25">
    <cfRule type="cellIs" dxfId="14" priority="10" stopIfTrue="1" operator="lessThan">
      <formula>0</formula>
    </cfRule>
  </conditionalFormatting>
  <conditionalFormatting sqref="I29 J30">
    <cfRule type="cellIs" dxfId="13" priority="5" stopIfTrue="1" operator="lessThan">
      <formula>0</formula>
    </cfRule>
  </conditionalFormatting>
  <conditionalFormatting sqref="K22:K25">
    <cfRule type="cellIs" dxfId="12" priority="9" stopIfTrue="1" operator="lessThan">
      <formula>0</formula>
    </cfRule>
  </conditionalFormatting>
  <conditionalFormatting sqref="K29 L30">
    <cfRule type="cellIs" dxfId="11" priority="4" stopIfTrue="1" operator="lessThan">
      <formula>0</formula>
    </cfRule>
  </conditionalFormatting>
  <conditionalFormatting sqref="K32 M32 O32 L33 N33 P33 K34 M34 O34 K36 M36 O36 L37 N37 P37 K38 M38 O38 K40 M40 O40 L41 N41 P41 L44 N44 P44 K45 M45 O45 K49 M49 O49">
    <cfRule type="cellIs" dxfId="10" priority="14" stopIfTrue="1" operator="lessThan">
      <formula>0</formula>
    </cfRule>
  </conditionalFormatting>
  <conditionalFormatting sqref="M22:M25">
    <cfRule type="cellIs" dxfId="9" priority="8" stopIfTrue="1" operator="lessThan">
      <formula>0</formula>
    </cfRule>
  </conditionalFormatting>
  <conditionalFormatting sqref="M29 N30">
    <cfRule type="cellIs" dxfId="8" priority="3" stopIfTrue="1" operator="lessThan">
      <formula>0</formula>
    </cfRule>
  </conditionalFormatting>
  <conditionalFormatting sqref="O23:O25">
    <cfRule type="cellIs" dxfId="7" priority="1" stopIfTrue="1" operator="lessThan">
      <formula>0</formula>
    </cfRule>
  </conditionalFormatting>
  <conditionalFormatting sqref="O29 P30">
    <cfRule type="cellIs" dxfId="6" priority="2" stopIfTrue="1" operator="lessThan">
      <formula>0</formula>
    </cfRule>
  </conditionalFormatting>
  <pageMargins left="0.2" right="0.2" top="0.35" bottom="0.25" header="0.2" footer="0.2"/>
  <pageSetup scale="52" fitToWidth="0" pageOrder="overThenDown" orientation="landscape" cellComments="asDisplayed" r:id="rId1"/>
  <headerFooter alignWithMargins="0">
    <oddFooter>&amp;LMedical Loss Ratio Reporting Form&amp;C Page &amp;P of &amp;N&amp;R[&amp;A]</oddFooter>
  </headerFooter>
  <ignoredErrors>
    <ignoredError sqref="B21 B27" numberStoredAsText="1"/>
    <ignoredError sqref="F19 H19 J19 L19 N1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98DA-CD91-4BC5-AA98-BE9887776618}">
  <sheetPr>
    <tabColor rgb="FF7030A0"/>
  </sheetPr>
  <dimension ref="A1"/>
  <sheetViews>
    <sheetView workbookViewId="0">
      <selection activeCell="E6" sqref="E6"/>
    </sheetView>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B1:D87"/>
  <sheetViews>
    <sheetView zoomScale="80" zoomScaleNormal="80" workbookViewId="0">
      <selection activeCell="F23" sqref="F23"/>
    </sheetView>
  </sheetViews>
  <sheetFormatPr defaultRowHeight="15" x14ac:dyDescent="0.2"/>
  <cols>
    <col min="1" max="1" width="1.85546875" customWidth="1"/>
    <col min="2" max="2" width="69.85546875" style="11" customWidth="1"/>
    <col min="3" max="3" width="18.5703125" customWidth="1"/>
    <col min="4" max="4" width="73.7109375" customWidth="1"/>
  </cols>
  <sheetData>
    <row r="1" spans="2:4" ht="15.75" x14ac:dyDescent="0.25">
      <c r="B1" s="13" t="s">
        <v>139</v>
      </c>
    </row>
    <row r="2" spans="2:4" ht="15.75" x14ac:dyDescent="0.25">
      <c r="B2" s="13" t="s">
        <v>143</v>
      </c>
    </row>
    <row r="3" spans="2:4" ht="15.75" x14ac:dyDescent="0.25">
      <c r="B3" s="13" t="s">
        <v>99</v>
      </c>
    </row>
    <row r="5" spans="2:4" ht="15.75" x14ac:dyDescent="0.25">
      <c r="B5" s="27" t="s">
        <v>87</v>
      </c>
    </row>
    <row r="6" spans="2:4" ht="18.75" customHeight="1" x14ac:dyDescent="0.2">
      <c r="B6" s="162">
        <f>'Cover Page'!C7</f>
        <v>0</v>
      </c>
      <c r="D6" s="295" t="s">
        <v>125</v>
      </c>
    </row>
    <row r="7" spans="2:4" ht="15.75" customHeight="1" x14ac:dyDescent="0.25">
      <c r="B7" s="27" t="s">
        <v>88</v>
      </c>
    </row>
    <row r="8" spans="2:4" ht="15" customHeight="1" x14ac:dyDescent="0.2">
      <c r="B8" s="163" t="str">
        <f>'Cover Page'!C8</f>
        <v xml:space="preserve">Premier Access Insurance Company </v>
      </c>
    </row>
    <row r="9" spans="2:4" ht="15.75" customHeight="1" x14ac:dyDescent="0.25">
      <c r="B9" s="34" t="s">
        <v>90</v>
      </c>
    </row>
    <row r="10" spans="2:4" ht="15" customHeight="1" x14ac:dyDescent="0.2">
      <c r="B10" s="163">
        <f>'Cover Page'!C9</f>
        <v>0</v>
      </c>
    </row>
    <row r="11" spans="2:4" ht="15.75" x14ac:dyDescent="0.25">
      <c r="B11" s="34" t="s">
        <v>85</v>
      </c>
    </row>
    <row r="12" spans="2:4" x14ac:dyDescent="0.2">
      <c r="B12" s="163" t="str">
        <f>'Cover Page'!C6</f>
        <v>2024</v>
      </c>
    </row>
    <row r="14" spans="2:4" ht="15.75" thickBot="1" x14ac:dyDescent="0.25"/>
    <row r="15" spans="2:4" s="11" customFormat="1" ht="16.5" thickBot="1" x14ac:dyDescent="0.3">
      <c r="B15" s="164" t="s">
        <v>74</v>
      </c>
      <c r="C15" s="171" t="s">
        <v>75</v>
      </c>
      <c r="D15" s="341" t="s">
        <v>76</v>
      </c>
    </row>
    <row r="16" spans="2:4" s="173" customFormat="1" ht="15.75" thickBot="1" x14ac:dyDescent="0.25">
      <c r="B16" s="165">
        <v>1</v>
      </c>
      <c r="C16" s="172">
        <v>2</v>
      </c>
      <c r="D16" s="338">
        <v>3</v>
      </c>
    </row>
    <row r="17" spans="2:4" s="11" customFormat="1" ht="15.75" x14ac:dyDescent="0.25">
      <c r="B17" s="166" t="s">
        <v>77</v>
      </c>
      <c r="C17" s="174"/>
      <c r="D17" s="297"/>
    </row>
    <row r="18" spans="2:4" s="11" customFormat="1" ht="35.25" customHeight="1" x14ac:dyDescent="0.2">
      <c r="B18" s="167"/>
      <c r="C18" s="175"/>
      <c r="D18" s="298" t="s">
        <v>162</v>
      </c>
    </row>
    <row r="19" spans="2:4" s="11" customFormat="1" ht="35.25" customHeight="1" x14ac:dyDescent="0.2">
      <c r="B19" s="167"/>
      <c r="C19" s="175"/>
      <c r="D19" s="298"/>
    </row>
    <row r="20" spans="2:4" s="11" customFormat="1" ht="35.25" customHeight="1" x14ac:dyDescent="0.2">
      <c r="B20" s="167"/>
      <c r="C20" s="175"/>
      <c r="D20" s="298"/>
    </row>
    <row r="21" spans="2:4" s="11" customFormat="1" ht="35.25" customHeight="1" x14ac:dyDescent="0.2">
      <c r="B21" s="167"/>
      <c r="C21" s="175"/>
      <c r="D21" s="298"/>
    </row>
    <row r="22" spans="2:4" s="11" customFormat="1" ht="35.25" customHeight="1" x14ac:dyDescent="0.2">
      <c r="B22" s="167"/>
      <c r="C22" s="175"/>
      <c r="D22" s="298"/>
    </row>
    <row r="23" spans="2:4" s="11" customFormat="1" ht="35.25" customHeight="1" thickBot="1" x14ac:dyDescent="0.25">
      <c r="B23" s="167"/>
      <c r="C23" s="175"/>
      <c r="D23" s="298"/>
    </row>
    <row r="24" spans="2:4" s="11" customFormat="1" ht="15.75" x14ac:dyDescent="0.25">
      <c r="B24" s="166" t="s">
        <v>78</v>
      </c>
      <c r="C24" s="174"/>
      <c r="D24" s="297"/>
    </row>
    <row r="25" spans="2:4" s="11" customFormat="1" x14ac:dyDescent="0.2">
      <c r="B25" s="168" t="s">
        <v>79</v>
      </c>
      <c r="C25" s="176"/>
      <c r="D25" s="296"/>
    </row>
    <row r="26" spans="2:4" s="11" customFormat="1" ht="35.25" customHeight="1" x14ac:dyDescent="0.2">
      <c r="B26" s="167"/>
      <c r="C26" s="175"/>
      <c r="D26" s="298" t="s">
        <v>166</v>
      </c>
    </row>
    <row r="27" spans="2:4" s="11" customFormat="1" ht="35.25" customHeight="1" x14ac:dyDescent="0.2">
      <c r="B27" s="167"/>
      <c r="C27" s="175"/>
      <c r="D27" s="298"/>
    </row>
    <row r="28" spans="2:4" s="11" customFormat="1" ht="35.25" customHeight="1" x14ac:dyDescent="0.2">
      <c r="B28" s="167"/>
      <c r="C28" s="175"/>
      <c r="D28" s="298"/>
    </row>
    <row r="29" spans="2:4" s="11" customFormat="1" ht="35.25" customHeight="1" x14ac:dyDescent="0.2">
      <c r="B29" s="167"/>
      <c r="C29" s="177"/>
      <c r="D29" s="298"/>
    </row>
    <row r="30" spans="2:4" s="11" customFormat="1" ht="35.25" customHeight="1" x14ac:dyDescent="0.2">
      <c r="B30" s="167"/>
      <c r="C30" s="177"/>
      <c r="D30" s="298"/>
    </row>
    <row r="31" spans="2:4" s="11" customFormat="1" ht="35.25" customHeight="1" x14ac:dyDescent="0.2">
      <c r="B31" s="167"/>
      <c r="C31" s="178"/>
      <c r="D31" s="298"/>
    </row>
    <row r="32" spans="2:4" s="11" customFormat="1" x14ac:dyDescent="0.2">
      <c r="B32" s="169" t="s">
        <v>80</v>
      </c>
      <c r="C32" s="179"/>
      <c r="D32" s="296"/>
    </row>
    <row r="33" spans="2:4" s="11" customFormat="1" ht="35.25" customHeight="1" x14ac:dyDescent="0.2">
      <c r="B33" s="167"/>
      <c r="C33" s="175"/>
      <c r="D33" s="298" t="s">
        <v>163</v>
      </c>
    </row>
    <row r="34" spans="2:4" s="11" customFormat="1" ht="35.25" customHeight="1" x14ac:dyDescent="0.2">
      <c r="B34" s="167"/>
      <c r="C34" s="175"/>
      <c r="D34" s="298"/>
    </row>
    <row r="35" spans="2:4" s="11" customFormat="1" ht="35.25" customHeight="1" x14ac:dyDescent="0.2">
      <c r="B35" s="167"/>
      <c r="C35" s="175"/>
      <c r="D35" s="298"/>
    </row>
    <row r="36" spans="2:4" s="11" customFormat="1" ht="35.25" customHeight="1" x14ac:dyDescent="0.2">
      <c r="B36" s="167"/>
      <c r="C36" s="177"/>
      <c r="D36" s="298"/>
    </row>
    <row r="37" spans="2:4" s="11" customFormat="1" ht="35.25" customHeight="1" x14ac:dyDescent="0.2">
      <c r="B37" s="167"/>
      <c r="C37" s="177"/>
      <c r="D37" s="298"/>
    </row>
    <row r="38" spans="2:4" s="11" customFormat="1" ht="35.25" customHeight="1" x14ac:dyDescent="0.2">
      <c r="B38" s="167"/>
      <c r="C38" s="178"/>
      <c r="D38" s="298"/>
    </row>
    <row r="39" spans="2:4" s="11" customFormat="1" x14ac:dyDescent="0.2">
      <c r="B39" s="169" t="s">
        <v>81</v>
      </c>
      <c r="C39" s="179"/>
      <c r="D39" s="296"/>
    </row>
    <row r="40" spans="2:4" s="11" customFormat="1" ht="35.25" customHeight="1" x14ac:dyDescent="0.2">
      <c r="B40" s="167"/>
      <c r="C40" s="175"/>
      <c r="D40" s="298" t="s">
        <v>163</v>
      </c>
    </row>
    <row r="41" spans="2:4" s="11" customFormat="1" ht="35.25" customHeight="1" x14ac:dyDescent="0.2">
      <c r="B41" s="167"/>
      <c r="C41" s="175"/>
      <c r="D41" s="298"/>
    </row>
    <row r="42" spans="2:4" s="11" customFormat="1" ht="35.25" customHeight="1" x14ac:dyDescent="0.2">
      <c r="B42" s="167"/>
      <c r="C42" s="175"/>
      <c r="D42" s="298"/>
    </row>
    <row r="43" spans="2:4" s="11" customFormat="1" ht="35.25" customHeight="1" x14ac:dyDescent="0.2">
      <c r="B43" s="167"/>
      <c r="C43" s="177"/>
      <c r="D43" s="298"/>
    </row>
    <row r="44" spans="2:4" s="11" customFormat="1" ht="35.25" customHeight="1" x14ac:dyDescent="0.2">
      <c r="B44" s="167"/>
      <c r="C44" s="177"/>
      <c r="D44" s="298"/>
    </row>
    <row r="45" spans="2:4" s="11" customFormat="1" ht="35.25" customHeight="1" x14ac:dyDescent="0.2">
      <c r="B45" s="167"/>
      <c r="C45" s="178"/>
      <c r="D45" s="298"/>
    </row>
    <row r="46" spans="2:4" s="11" customFormat="1" x14ac:dyDescent="0.2">
      <c r="B46" s="169" t="s">
        <v>82</v>
      </c>
      <c r="C46" s="179"/>
      <c r="D46" s="296"/>
    </row>
    <row r="47" spans="2:4" s="11" customFormat="1" ht="35.25" customHeight="1" x14ac:dyDescent="0.2">
      <c r="B47" s="167"/>
      <c r="C47" s="175"/>
      <c r="D47" s="298" t="s">
        <v>163</v>
      </c>
    </row>
    <row r="48" spans="2:4" s="11" customFormat="1" ht="35.25" customHeight="1" x14ac:dyDescent="0.2">
      <c r="B48" s="167"/>
      <c r="C48" s="175"/>
      <c r="D48" s="298"/>
    </row>
    <row r="49" spans="2:4" s="11" customFormat="1" ht="35.25" customHeight="1" x14ac:dyDescent="0.2">
      <c r="B49" s="167"/>
      <c r="C49" s="175"/>
      <c r="D49" s="298"/>
    </row>
    <row r="50" spans="2:4" s="11" customFormat="1" ht="35.25" customHeight="1" x14ac:dyDescent="0.2">
      <c r="B50" s="167"/>
      <c r="C50" s="177"/>
      <c r="D50" s="298"/>
    </row>
    <row r="51" spans="2:4" s="11" customFormat="1" ht="35.25" customHeight="1" x14ac:dyDescent="0.2">
      <c r="B51" s="167"/>
      <c r="C51" s="177"/>
      <c r="D51" s="298"/>
    </row>
    <row r="52" spans="2:4" s="11" customFormat="1" ht="35.25" customHeight="1" thickBot="1" x14ac:dyDescent="0.25">
      <c r="B52" s="167"/>
      <c r="C52" s="178"/>
      <c r="D52" s="298"/>
    </row>
    <row r="53" spans="2:4" s="11" customFormat="1" ht="15.75" x14ac:dyDescent="0.25">
      <c r="B53" s="166" t="s">
        <v>108</v>
      </c>
      <c r="C53" s="174"/>
      <c r="D53" s="297"/>
    </row>
    <row r="54" spans="2:4" s="11" customFormat="1" x14ac:dyDescent="0.2">
      <c r="B54" s="170" t="s">
        <v>109</v>
      </c>
      <c r="C54" s="176"/>
      <c r="D54" s="296"/>
    </row>
    <row r="55" spans="2:4" s="11" customFormat="1" ht="35.25" customHeight="1" x14ac:dyDescent="0.2">
      <c r="B55" s="167"/>
      <c r="C55" s="180"/>
      <c r="D55" s="298" t="s">
        <v>163</v>
      </c>
    </row>
    <row r="56" spans="2:4" s="11" customFormat="1" ht="69.75" customHeight="1" x14ac:dyDescent="0.2">
      <c r="B56" s="167"/>
      <c r="C56" s="177"/>
      <c r="D56" s="298"/>
    </row>
    <row r="57" spans="2:4" s="11" customFormat="1" ht="35.25" customHeight="1" x14ac:dyDescent="0.2">
      <c r="B57" s="167"/>
      <c r="C57" s="177"/>
      <c r="D57" s="298"/>
    </row>
    <row r="58" spans="2:4" s="11" customFormat="1" ht="35.25" customHeight="1" x14ac:dyDescent="0.2">
      <c r="B58" s="167"/>
      <c r="C58" s="177"/>
      <c r="D58" s="298"/>
    </row>
    <row r="59" spans="2:4" s="11" customFormat="1" ht="35.25" customHeight="1" x14ac:dyDescent="0.2">
      <c r="B59" s="167"/>
      <c r="C59" s="177"/>
      <c r="D59" s="298"/>
    </row>
    <row r="60" spans="2:4" s="11" customFormat="1" ht="35.25" customHeight="1" x14ac:dyDescent="0.2">
      <c r="B60" s="167"/>
      <c r="C60" s="181"/>
      <c r="D60" s="298"/>
    </row>
    <row r="61" spans="2:4" s="11" customFormat="1" x14ac:dyDescent="0.2">
      <c r="B61" s="170" t="s">
        <v>110</v>
      </c>
      <c r="C61" s="176"/>
      <c r="D61" s="296"/>
    </row>
    <row r="62" spans="2:4" s="11" customFormat="1" ht="35.25" customHeight="1" x14ac:dyDescent="0.2">
      <c r="B62" s="167"/>
      <c r="C62" s="180"/>
      <c r="D62" s="298" t="s">
        <v>164</v>
      </c>
    </row>
    <row r="63" spans="2:4" s="11" customFormat="1" ht="46.5" customHeight="1" x14ac:dyDescent="0.2">
      <c r="B63" s="167"/>
      <c r="C63" s="175"/>
      <c r="D63" s="298" t="s">
        <v>165</v>
      </c>
    </row>
    <row r="64" spans="2:4" s="11" customFormat="1" ht="35.25" customHeight="1" x14ac:dyDescent="0.2">
      <c r="B64" s="167"/>
      <c r="C64" s="177"/>
      <c r="D64" s="298"/>
    </row>
    <row r="65" spans="2:4" s="11" customFormat="1" ht="35.25" customHeight="1" x14ac:dyDescent="0.2">
      <c r="B65" s="167"/>
      <c r="C65" s="177"/>
      <c r="D65" s="298"/>
    </row>
    <row r="66" spans="2:4" s="11" customFormat="1" ht="35.25" customHeight="1" x14ac:dyDescent="0.2">
      <c r="B66" s="167"/>
      <c r="C66" s="177"/>
      <c r="D66" s="298"/>
    </row>
    <row r="67" spans="2:4" s="11" customFormat="1" ht="35.25" customHeight="1" x14ac:dyDescent="0.2">
      <c r="B67" s="167"/>
      <c r="C67" s="181"/>
      <c r="D67" s="298"/>
    </row>
    <row r="68" spans="2:4" s="11" customFormat="1" x14ac:dyDescent="0.2">
      <c r="B68" s="170" t="s">
        <v>111</v>
      </c>
      <c r="C68" s="176"/>
      <c r="D68" s="296"/>
    </row>
    <row r="69" spans="2:4" s="11" customFormat="1" ht="35.25" customHeight="1" x14ac:dyDescent="0.2">
      <c r="B69" s="167"/>
      <c r="C69" s="180"/>
      <c r="D69" s="298" t="s">
        <v>163</v>
      </c>
    </row>
    <row r="70" spans="2:4" s="11" customFormat="1" ht="35.25" customHeight="1" x14ac:dyDescent="0.2">
      <c r="B70" s="167"/>
      <c r="C70" s="175"/>
      <c r="D70" s="298"/>
    </row>
    <row r="71" spans="2:4" s="11" customFormat="1" ht="35.25" customHeight="1" x14ac:dyDescent="0.2">
      <c r="B71" s="167"/>
      <c r="C71" s="177"/>
      <c r="D71" s="298"/>
    </row>
    <row r="72" spans="2:4" s="11" customFormat="1" ht="35.25" customHeight="1" x14ac:dyDescent="0.2">
      <c r="B72" s="167"/>
      <c r="C72" s="177"/>
      <c r="D72" s="298"/>
    </row>
    <row r="73" spans="2:4" s="11" customFormat="1" ht="35.25" customHeight="1" x14ac:dyDescent="0.2">
      <c r="B73" s="167"/>
      <c r="C73" s="177"/>
      <c r="D73" s="298"/>
    </row>
    <row r="74" spans="2:4" s="11" customFormat="1" ht="35.25" customHeight="1" x14ac:dyDescent="0.2">
      <c r="B74" s="167"/>
      <c r="C74" s="181"/>
      <c r="D74" s="298"/>
    </row>
    <row r="75" spans="2:4" s="11" customFormat="1" x14ac:dyDescent="0.2">
      <c r="B75" s="170" t="s">
        <v>128</v>
      </c>
      <c r="C75" s="176"/>
      <c r="D75" s="296"/>
    </row>
    <row r="76" spans="2:4" s="11" customFormat="1" ht="35.25" customHeight="1" x14ac:dyDescent="0.2">
      <c r="B76" s="167"/>
      <c r="C76" s="180"/>
      <c r="D76" s="298" t="s">
        <v>163</v>
      </c>
    </row>
    <row r="77" spans="2:4" s="11" customFormat="1" ht="35.25" customHeight="1" x14ac:dyDescent="0.2">
      <c r="B77" s="167"/>
      <c r="C77" s="175"/>
      <c r="D77" s="298"/>
    </row>
    <row r="78" spans="2:4" s="11" customFormat="1" ht="35.25" customHeight="1" x14ac:dyDescent="0.2">
      <c r="B78" s="167"/>
      <c r="C78" s="177"/>
      <c r="D78" s="298"/>
    </row>
    <row r="79" spans="2:4" s="11" customFormat="1" ht="35.25" customHeight="1" x14ac:dyDescent="0.2">
      <c r="B79" s="167"/>
      <c r="C79" s="177"/>
      <c r="D79" s="298"/>
    </row>
    <row r="80" spans="2:4" s="11" customFormat="1" ht="35.25" customHeight="1" x14ac:dyDescent="0.2">
      <c r="B80" s="167"/>
      <c r="C80" s="177"/>
      <c r="D80" s="298"/>
    </row>
    <row r="81" spans="2:4" s="11" customFormat="1" ht="35.25" customHeight="1" thickBot="1" x14ac:dyDescent="0.25">
      <c r="B81" s="339"/>
      <c r="C81" s="182"/>
      <c r="D81" s="340"/>
    </row>
    <row r="82" spans="2:4" s="11" customFormat="1" x14ac:dyDescent="0.2"/>
    <row r="83" spans="2:4" s="11" customFormat="1" ht="15.75" x14ac:dyDescent="0.25">
      <c r="B83" s="120" t="s">
        <v>61</v>
      </c>
      <c r="C83" s="120"/>
    </row>
    <row r="84" spans="2:4" s="11" customFormat="1" ht="15.75" x14ac:dyDescent="0.2">
      <c r="B84" s="262" t="s">
        <v>138</v>
      </c>
      <c r="C84" s="262"/>
    </row>
    <row r="85" spans="2:4" s="11" customFormat="1" ht="15.75" x14ac:dyDescent="0.25">
      <c r="B85" s="120" t="s">
        <v>70</v>
      </c>
      <c r="C85" s="30"/>
    </row>
    <row r="86" spans="2:4" s="11" customFormat="1" ht="15.75" x14ac:dyDescent="0.25">
      <c r="B86" s="120" t="s">
        <v>66</v>
      </c>
      <c r="C86" s="30"/>
    </row>
    <row r="87" spans="2:4" s="11" customFormat="1" ht="15.75" x14ac:dyDescent="0.2">
      <c r="B87" s="262" t="s">
        <v>101</v>
      </c>
      <c r="C87" s="262"/>
    </row>
  </sheetData>
  <sheetProtection algorithmName="SHA-512" hashValue="LwcFaudbqK4X0bdzeS2f0hGAFNIYY/nDkqpJegyJm4qCLN2Y/q3t4JeLd3UGlcbRY7p1f/S++Jz2Gx4b8lRoKg==" saltValue="fOi/24DGkhMqHERR9VYYZw==" spinCount="100000" sheet="1" formatCells="0" formatColumns="0" formatRows="0"/>
  <pageMargins left="0.7" right="0.7" top="0.75" bottom="0.75" header="0.3" footer="0.3"/>
  <pageSetup scale="30" fitToWidth="0" orientation="portrait" r:id="rId1"/>
  <headerFooter>
    <oddFooter>&amp;LMedical Loss Ratio Reporting Form&amp;R[&amp;A]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autoPageBreaks="0" fitToPage="1"/>
  </sheetPr>
  <dimension ref="B1:AB42"/>
  <sheetViews>
    <sheetView topLeftCell="K14" zoomScale="80" zoomScaleNormal="80" workbookViewId="0">
      <selection activeCell="Z36" sqref="Z36"/>
    </sheetView>
  </sheetViews>
  <sheetFormatPr defaultColWidth="9.28515625" defaultRowHeight="15" x14ac:dyDescent="0.2"/>
  <cols>
    <col min="1" max="1" width="1.7109375" style="5" customWidth="1"/>
    <col min="2" max="2" width="6" style="26" customWidth="1"/>
    <col min="3" max="3" width="5.28515625" style="26" customWidth="1"/>
    <col min="4" max="4" width="74.5703125" style="26" bestFit="1" customWidth="1"/>
    <col min="5" max="5" width="13" style="5" customWidth="1"/>
    <col min="6" max="6" width="15.140625" style="5" bestFit="1" customWidth="1"/>
    <col min="7" max="8" width="16.28515625" style="5" bestFit="1" customWidth="1"/>
    <col min="9" max="10" width="13" style="5" customWidth="1"/>
    <col min="11" max="12" width="16.28515625" style="5" bestFit="1" customWidth="1"/>
    <col min="13" max="13" width="14.5703125" style="5" bestFit="1" customWidth="1"/>
    <col min="14" max="14" width="14.5703125" style="6" bestFit="1" customWidth="1"/>
    <col min="15" max="16" width="16.28515625" style="5" bestFit="1" customWidth="1"/>
    <col min="17" max="18" width="14.5703125" style="5" bestFit="1" customWidth="1"/>
    <col min="19" max="20" width="16.28515625" style="5" bestFit="1" customWidth="1"/>
    <col min="21" max="22" width="15.5703125" style="5" bestFit="1" customWidth="1"/>
    <col min="23" max="23" width="16.28515625" style="5" bestFit="1" customWidth="1"/>
    <col min="24" max="24" width="20.7109375" style="5" customWidth="1"/>
    <col min="25" max="25" width="16.28515625" style="5" bestFit="1" customWidth="1"/>
    <col min="26" max="26" width="16.28515625" style="6" bestFit="1" customWidth="1"/>
    <col min="27" max="28" width="16.28515625" style="5" bestFit="1" customWidth="1"/>
    <col min="29" max="16384" width="9.28515625" style="5"/>
  </cols>
  <sheetData>
    <row r="1" spans="2:28" ht="15.75" x14ac:dyDescent="0.25">
      <c r="B1" s="13" t="s">
        <v>139</v>
      </c>
      <c r="C1" s="30"/>
      <c r="D1" s="30"/>
      <c r="E1" s="2"/>
      <c r="F1" s="1"/>
      <c r="G1" s="1"/>
      <c r="H1" s="6"/>
      <c r="I1" s="6"/>
      <c r="J1" s="3"/>
      <c r="K1" s="4"/>
      <c r="L1" s="4"/>
      <c r="M1" s="4"/>
      <c r="N1" s="5"/>
      <c r="Q1" s="9"/>
      <c r="R1" s="6"/>
      <c r="S1" s="6"/>
      <c r="T1" s="6"/>
      <c r="U1" s="6"/>
      <c r="V1" s="3"/>
      <c r="W1" s="4"/>
      <c r="X1" s="4"/>
      <c r="Y1" s="4"/>
      <c r="Z1" s="5"/>
    </row>
    <row r="2" spans="2:28" ht="15.75" x14ac:dyDescent="0.25">
      <c r="B2" s="13" t="s">
        <v>143</v>
      </c>
      <c r="C2" s="30"/>
      <c r="D2" s="30"/>
      <c r="E2" s="2"/>
      <c r="F2" s="1" t="s">
        <v>62</v>
      </c>
      <c r="G2" s="1"/>
      <c r="H2" s="7"/>
      <c r="I2" s="6" t="s">
        <v>62</v>
      </c>
      <c r="J2" s="6"/>
      <c r="K2" s="6" t="s">
        <v>62</v>
      </c>
      <c r="L2" s="6"/>
      <c r="M2" s="6"/>
      <c r="Q2" s="9"/>
      <c r="R2" s="6" t="s">
        <v>62</v>
      </c>
      <c r="S2" s="6"/>
      <c r="T2" s="7"/>
      <c r="U2" s="6" t="s">
        <v>62</v>
      </c>
      <c r="V2" s="6"/>
      <c r="W2" s="6" t="s">
        <v>62</v>
      </c>
      <c r="X2" s="6"/>
      <c r="Y2" s="6"/>
    </row>
    <row r="3" spans="2:28" ht="15.75" x14ac:dyDescent="0.25">
      <c r="B3" s="13" t="s">
        <v>69</v>
      </c>
      <c r="C3" s="30"/>
      <c r="D3" s="30"/>
      <c r="E3" s="2"/>
      <c r="F3" s="1"/>
      <c r="G3" s="1"/>
      <c r="H3" s="6"/>
      <c r="I3" s="6"/>
      <c r="J3" s="6"/>
      <c r="K3" s="4"/>
      <c r="L3" s="4"/>
      <c r="M3" s="4"/>
      <c r="P3" s="6"/>
      <c r="Q3" s="9"/>
      <c r="R3" s="6"/>
      <c r="S3" s="6"/>
      <c r="T3" s="6"/>
      <c r="U3" s="6"/>
      <c r="V3" s="6"/>
      <c r="W3" s="4"/>
      <c r="X3" s="4"/>
      <c r="Y3" s="4"/>
      <c r="AB3" s="6"/>
    </row>
    <row r="4" spans="2:28" ht="15.75" x14ac:dyDescent="0.25">
      <c r="B4" s="13"/>
      <c r="C4" s="30"/>
      <c r="D4" s="30"/>
      <c r="E4" s="2"/>
      <c r="F4" s="1"/>
      <c r="G4" s="1"/>
      <c r="H4" s="6"/>
      <c r="I4" s="6"/>
      <c r="J4" s="6"/>
      <c r="K4" s="4"/>
      <c r="L4" s="4"/>
      <c r="M4" s="4"/>
      <c r="P4" s="6"/>
      <c r="Q4" s="9"/>
      <c r="R4" s="6"/>
      <c r="S4" s="6"/>
      <c r="T4" s="6"/>
      <c r="U4" s="6"/>
      <c r="V4" s="6"/>
      <c r="W4" s="4"/>
      <c r="X4" s="4"/>
      <c r="Y4" s="4"/>
      <c r="AB4" s="6"/>
    </row>
    <row r="5" spans="2:28" ht="15.75" x14ac:dyDescent="0.25">
      <c r="B5" s="27" t="s">
        <v>87</v>
      </c>
      <c r="C5" s="30"/>
      <c r="D5" s="28"/>
      <c r="E5" s="2"/>
      <c r="F5" s="1"/>
      <c r="G5" s="1"/>
      <c r="H5" s="6"/>
      <c r="I5" s="6"/>
      <c r="J5" s="6"/>
      <c r="K5" s="4"/>
      <c r="L5" s="4"/>
      <c r="M5" s="4"/>
      <c r="P5" s="6"/>
      <c r="Q5" s="9"/>
      <c r="R5" s="6"/>
      <c r="S5" s="6"/>
      <c r="T5" s="6"/>
      <c r="U5" s="6"/>
      <c r="V5" s="6"/>
      <c r="W5" s="4"/>
      <c r="X5" s="4"/>
      <c r="Y5" s="4"/>
      <c r="AB5" s="6"/>
    </row>
    <row r="6" spans="2:28" ht="15" customHeight="1" x14ac:dyDescent="0.2">
      <c r="B6" s="330"/>
      <c r="C6" s="330"/>
      <c r="D6" s="162">
        <f>'Cover Page'!C7</f>
        <v>0</v>
      </c>
      <c r="E6" s="2"/>
      <c r="F6" s="299" t="s">
        <v>126</v>
      </c>
      <c r="G6" s="299"/>
      <c r="H6" s="6"/>
      <c r="I6" s="6"/>
      <c r="J6" s="6"/>
      <c r="K6" s="4"/>
      <c r="L6" s="4"/>
      <c r="M6" s="4"/>
      <c r="P6" s="6"/>
      <c r="Q6" s="9"/>
      <c r="R6" s="6"/>
      <c r="S6" s="6"/>
      <c r="T6" s="6"/>
      <c r="U6" s="6"/>
      <c r="V6" s="6"/>
      <c r="W6" s="4"/>
      <c r="X6" s="4"/>
      <c r="Y6" s="4"/>
      <c r="AB6" s="6"/>
    </row>
    <row r="7" spans="2:28" ht="15.75" customHeight="1" x14ac:dyDescent="0.25">
      <c r="B7" s="27" t="s">
        <v>88</v>
      </c>
      <c r="C7" s="30"/>
      <c r="D7" s="28"/>
      <c r="E7" s="2"/>
      <c r="F7" s="299"/>
      <c r="G7" s="299"/>
      <c r="H7" s="6"/>
      <c r="I7" s="6"/>
      <c r="J7" s="6"/>
      <c r="K7" s="4"/>
      <c r="L7" s="4"/>
      <c r="M7" s="4"/>
      <c r="P7" s="6"/>
      <c r="Q7" s="9"/>
      <c r="R7" s="6"/>
      <c r="S7" s="6"/>
      <c r="T7" s="6"/>
      <c r="U7" s="1"/>
      <c r="V7" s="6"/>
      <c r="W7" s="4"/>
      <c r="X7" s="4"/>
      <c r="Y7" s="4"/>
      <c r="AB7" s="6"/>
    </row>
    <row r="8" spans="2:28" ht="15" customHeight="1" x14ac:dyDescent="0.2">
      <c r="B8" s="331"/>
      <c r="C8" s="330"/>
      <c r="D8" s="332" t="str">
        <f>'Cover Page'!C8</f>
        <v xml:space="preserve">Premier Access Insurance Company </v>
      </c>
      <c r="E8" s="2"/>
      <c r="F8" s="299"/>
      <c r="G8" s="299"/>
      <c r="H8" s="6"/>
      <c r="I8" s="6"/>
      <c r="J8" s="6"/>
      <c r="K8" s="4"/>
      <c r="L8" s="4"/>
      <c r="M8" s="4"/>
      <c r="P8" s="6"/>
      <c r="Q8" s="9"/>
      <c r="R8" s="6"/>
      <c r="S8" s="6"/>
      <c r="T8" s="6"/>
      <c r="U8" s="6"/>
      <c r="V8" s="6"/>
      <c r="W8" s="4"/>
      <c r="X8" s="4"/>
      <c r="Y8" s="4"/>
      <c r="AB8" s="6"/>
    </row>
    <row r="9" spans="2:28" ht="15.75" customHeight="1" x14ac:dyDescent="0.25">
      <c r="B9" s="34" t="s">
        <v>90</v>
      </c>
      <c r="C9" s="30"/>
      <c r="D9" s="28"/>
      <c r="E9" s="2"/>
      <c r="F9" s="299"/>
      <c r="G9" s="299"/>
      <c r="H9" s="6"/>
      <c r="I9" s="6"/>
      <c r="J9" s="6"/>
      <c r="K9" s="4"/>
      <c r="L9" s="4"/>
      <c r="M9" s="4"/>
      <c r="P9" s="6"/>
      <c r="Q9" s="9"/>
      <c r="R9" s="6"/>
      <c r="S9" s="6"/>
      <c r="T9" s="6"/>
      <c r="U9" s="6"/>
      <c r="V9" s="6"/>
      <c r="W9" s="4"/>
      <c r="X9" s="4"/>
      <c r="Y9" s="4"/>
      <c r="AB9" s="6"/>
    </row>
    <row r="10" spans="2:28" ht="15" customHeight="1" x14ac:dyDescent="0.2">
      <c r="B10" s="331"/>
      <c r="C10" s="330"/>
      <c r="D10" s="332">
        <f>'Cover Page'!C9</f>
        <v>0</v>
      </c>
      <c r="E10" s="2"/>
      <c r="F10" s="299"/>
      <c r="G10" s="299"/>
      <c r="H10" s="6"/>
      <c r="I10" s="6"/>
      <c r="J10" s="6"/>
      <c r="K10" s="4"/>
      <c r="L10" s="4"/>
      <c r="M10" s="4"/>
      <c r="P10" s="6"/>
      <c r="Q10" s="9"/>
      <c r="R10" s="6"/>
      <c r="S10" s="6"/>
      <c r="T10" s="6"/>
      <c r="U10" s="6"/>
      <c r="V10" s="6"/>
      <c r="W10" s="4"/>
      <c r="X10" s="4"/>
      <c r="Y10" s="4"/>
      <c r="AB10" s="6"/>
    </row>
    <row r="11" spans="2:28" ht="15.75" x14ac:dyDescent="0.25">
      <c r="B11" s="34" t="s">
        <v>85</v>
      </c>
      <c r="C11" s="30"/>
      <c r="D11" s="28"/>
      <c r="E11" s="2"/>
      <c r="F11" s="1"/>
      <c r="G11" s="1"/>
      <c r="H11" s="6"/>
      <c r="I11" s="6"/>
      <c r="J11" s="6"/>
      <c r="K11" s="4"/>
      <c r="L11" s="4"/>
      <c r="M11" s="4"/>
      <c r="P11" s="6"/>
      <c r="Q11" s="9"/>
      <c r="R11" s="6"/>
      <c r="S11" s="6"/>
      <c r="T11" s="6"/>
      <c r="U11" s="6"/>
      <c r="V11" s="6"/>
      <c r="W11" s="4"/>
      <c r="X11" s="4"/>
      <c r="Y11" s="4"/>
      <c r="AB11" s="6"/>
    </row>
    <row r="12" spans="2:28" x14ac:dyDescent="0.2">
      <c r="B12" s="331"/>
      <c r="C12" s="330"/>
      <c r="D12" s="332" t="str">
        <f>'Cover Page'!C6</f>
        <v>2024</v>
      </c>
      <c r="E12" s="2"/>
      <c r="F12" s="1"/>
      <c r="G12" s="1"/>
      <c r="H12" s="6"/>
      <c r="I12" s="6"/>
      <c r="J12" s="6"/>
      <c r="K12" s="4"/>
      <c r="L12" s="4"/>
      <c r="M12" s="4"/>
      <c r="P12" s="6"/>
      <c r="Q12" s="9"/>
      <c r="R12" s="6"/>
      <c r="S12" s="6"/>
      <c r="T12" s="6"/>
      <c r="U12" s="6"/>
      <c r="V12" s="6"/>
      <c r="W12" s="4"/>
      <c r="X12" s="4"/>
      <c r="Y12" s="4"/>
      <c r="AB12" s="6"/>
    </row>
    <row r="13" spans="2:28" x14ac:dyDescent="0.2">
      <c r="B13" s="183"/>
      <c r="C13" s="30"/>
      <c r="D13" s="30"/>
      <c r="E13" s="4"/>
      <c r="F13" s="4"/>
      <c r="G13" s="4"/>
      <c r="H13" s="4"/>
      <c r="I13" s="4"/>
      <c r="J13" s="4"/>
      <c r="K13" s="4"/>
      <c r="L13" s="4"/>
      <c r="M13" s="4"/>
      <c r="N13" s="5"/>
      <c r="Q13" s="4"/>
      <c r="R13" s="4"/>
      <c r="S13" s="4"/>
      <c r="T13" s="4"/>
      <c r="U13" s="4"/>
      <c r="V13" s="4"/>
      <c r="W13" s="4"/>
      <c r="X13" s="4"/>
      <c r="Y13" s="4"/>
      <c r="Z13" s="5"/>
    </row>
    <row r="14" spans="2:28" s="26" customFormat="1" ht="15.75" thickBot="1" x14ac:dyDescent="0.25">
      <c r="B14" s="28"/>
      <c r="C14" s="28"/>
      <c r="D14" s="28"/>
    </row>
    <row r="15" spans="2:28" s="26" customFormat="1" ht="16.5" thickBot="1" x14ac:dyDescent="0.3">
      <c r="B15" s="28"/>
      <c r="C15" s="28"/>
      <c r="D15" s="28"/>
      <c r="E15" s="306"/>
      <c r="F15" s="307"/>
      <c r="G15" s="307"/>
      <c r="H15" s="307"/>
      <c r="I15" s="307"/>
      <c r="J15" s="259" t="s">
        <v>33</v>
      </c>
      <c r="K15" s="307"/>
      <c r="L15" s="307"/>
      <c r="M15" s="307"/>
      <c r="N15" s="307"/>
      <c r="O15" s="307"/>
      <c r="P15" s="308"/>
      <c r="Q15" s="306"/>
      <c r="R15" s="307"/>
      <c r="S15" s="307"/>
      <c r="T15" s="307"/>
      <c r="U15" s="307"/>
      <c r="V15" s="271" t="s">
        <v>33</v>
      </c>
      <c r="W15" s="307"/>
      <c r="X15" s="307"/>
      <c r="Y15" s="307"/>
      <c r="Z15" s="307"/>
      <c r="AA15" s="307"/>
      <c r="AB15" s="308"/>
    </row>
    <row r="16" spans="2:28" s="26" customFormat="1" ht="15.75" customHeight="1" thickBot="1" x14ac:dyDescent="0.25">
      <c r="B16" s="28"/>
      <c r="C16" s="28"/>
      <c r="D16" s="28"/>
      <c r="E16" s="305"/>
      <c r="F16" s="274"/>
      <c r="G16" s="274"/>
      <c r="H16" s="274"/>
      <c r="I16" s="274"/>
      <c r="J16" s="275" t="s">
        <v>106</v>
      </c>
      <c r="K16" s="274"/>
      <c r="L16" s="274"/>
      <c r="M16" s="274"/>
      <c r="N16" s="274"/>
      <c r="O16" s="274"/>
      <c r="P16" s="276"/>
      <c r="Q16" s="305"/>
      <c r="R16" s="274"/>
      <c r="S16" s="274"/>
      <c r="T16" s="274"/>
      <c r="U16" s="274"/>
      <c r="V16" s="288" t="s">
        <v>107</v>
      </c>
      <c r="W16" s="274"/>
      <c r="X16" s="274"/>
      <c r="Y16" s="274"/>
      <c r="Z16" s="274"/>
      <c r="AA16" s="274"/>
      <c r="AB16" s="276"/>
    </row>
    <row r="17" spans="2:28" s="26" customFormat="1" ht="16.5" customHeight="1" thickBot="1" x14ac:dyDescent="0.3">
      <c r="B17" s="28"/>
      <c r="C17" s="28"/>
      <c r="D17" s="28"/>
      <c r="E17" s="304"/>
      <c r="F17" s="291" t="s">
        <v>8</v>
      </c>
      <c r="G17" s="289"/>
      <c r="H17" s="289"/>
      <c r="I17" s="304"/>
      <c r="J17" s="292" t="s">
        <v>9</v>
      </c>
      <c r="K17" s="289"/>
      <c r="L17" s="289"/>
      <c r="M17" s="309"/>
      <c r="N17" s="333" t="s">
        <v>10</v>
      </c>
      <c r="O17" s="334"/>
      <c r="P17" s="280"/>
      <c r="Q17" s="304"/>
      <c r="R17" s="291" t="s">
        <v>8</v>
      </c>
      <c r="S17" s="289"/>
      <c r="T17" s="289"/>
      <c r="U17" s="304"/>
      <c r="V17" s="291" t="s">
        <v>9</v>
      </c>
      <c r="W17" s="289"/>
      <c r="X17" s="289"/>
      <c r="Y17" s="310"/>
      <c r="Z17" s="313" t="s">
        <v>10</v>
      </c>
      <c r="AA17" s="311"/>
      <c r="AB17" s="312"/>
    </row>
    <row r="18" spans="2:28" s="26" customFormat="1" ht="36" customHeight="1" thickBot="1" x14ac:dyDescent="0.25">
      <c r="B18" s="263"/>
      <c r="C18" s="264"/>
      <c r="D18" s="302" t="s">
        <v>153</v>
      </c>
      <c r="E18" s="206" t="s">
        <v>11</v>
      </c>
      <c r="F18" s="207" t="s">
        <v>12</v>
      </c>
      <c r="G18" s="207" t="s">
        <v>7</v>
      </c>
      <c r="H18" s="208" t="s">
        <v>40</v>
      </c>
      <c r="I18" s="209" t="s">
        <v>11</v>
      </c>
      <c r="J18" s="210" t="s">
        <v>12</v>
      </c>
      <c r="K18" s="210" t="s">
        <v>7</v>
      </c>
      <c r="L18" s="208" t="s">
        <v>41</v>
      </c>
      <c r="M18" s="206" t="s">
        <v>11</v>
      </c>
      <c r="N18" s="207" t="s">
        <v>12</v>
      </c>
      <c r="O18" s="207" t="s">
        <v>7</v>
      </c>
      <c r="P18" s="208" t="s">
        <v>41</v>
      </c>
      <c r="Q18" s="206" t="s">
        <v>11</v>
      </c>
      <c r="R18" s="207" t="s">
        <v>12</v>
      </c>
      <c r="S18" s="207" t="s">
        <v>7</v>
      </c>
      <c r="T18" s="208" t="s">
        <v>40</v>
      </c>
      <c r="U18" s="209" t="s">
        <v>11</v>
      </c>
      <c r="V18" s="210" t="s">
        <v>12</v>
      </c>
      <c r="W18" s="210" t="s">
        <v>7</v>
      </c>
      <c r="X18" s="208" t="s">
        <v>41</v>
      </c>
      <c r="Y18" s="206" t="s">
        <v>11</v>
      </c>
      <c r="Z18" s="207" t="s">
        <v>12</v>
      </c>
      <c r="AA18" s="207" t="s">
        <v>7</v>
      </c>
      <c r="AB18" s="208" t="s">
        <v>41</v>
      </c>
    </row>
    <row r="19" spans="2:28" s="26" customFormat="1" ht="15.75" customHeight="1" thickBot="1" x14ac:dyDescent="0.25">
      <c r="B19" s="300"/>
      <c r="C19" s="301"/>
      <c r="D19" s="303" t="s">
        <v>150</v>
      </c>
      <c r="E19" s="211">
        <v>1</v>
      </c>
      <c r="F19" s="212">
        <v>2</v>
      </c>
      <c r="G19" s="212">
        <v>3</v>
      </c>
      <c r="H19" s="213">
        <v>4</v>
      </c>
      <c r="I19" s="211">
        <v>5</v>
      </c>
      <c r="J19" s="212">
        <v>6</v>
      </c>
      <c r="K19" s="212">
        <v>7</v>
      </c>
      <c r="L19" s="213">
        <v>8</v>
      </c>
      <c r="M19" s="211">
        <v>9</v>
      </c>
      <c r="N19" s="212">
        <v>10</v>
      </c>
      <c r="O19" s="212">
        <v>11</v>
      </c>
      <c r="P19" s="213">
        <v>12</v>
      </c>
      <c r="Q19" s="211">
        <v>13</v>
      </c>
      <c r="R19" s="212">
        <v>14</v>
      </c>
      <c r="S19" s="212">
        <v>15</v>
      </c>
      <c r="T19" s="213">
        <v>16</v>
      </c>
      <c r="U19" s="211">
        <v>17</v>
      </c>
      <c r="V19" s="212">
        <v>18</v>
      </c>
      <c r="W19" s="212">
        <v>19</v>
      </c>
      <c r="X19" s="213">
        <v>20</v>
      </c>
      <c r="Y19" s="211">
        <v>21</v>
      </c>
      <c r="Z19" s="212">
        <v>22</v>
      </c>
      <c r="AA19" s="212">
        <v>23</v>
      </c>
      <c r="AB19" s="213">
        <v>24</v>
      </c>
    </row>
    <row r="20" spans="2:28" s="26" customFormat="1" x14ac:dyDescent="0.2">
      <c r="B20" s="184" t="s">
        <v>0</v>
      </c>
      <c r="C20" s="185" t="s">
        <v>24</v>
      </c>
      <c r="D20" s="186"/>
      <c r="E20" s="214"/>
      <c r="F20" s="215"/>
      <c r="G20" s="215"/>
      <c r="H20" s="216"/>
      <c r="I20" s="214"/>
      <c r="J20" s="215"/>
      <c r="K20" s="215"/>
      <c r="L20" s="216"/>
      <c r="M20" s="214"/>
      <c r="N20" s="215"/>
      <c r="O20" s="215"/>
      <c r="P20" s="216"/>
      <c r="Q20" s="214"/>
      <c r="R20" s="215"/>
      <c r="S20" s="215"/>
      <c r="T20" s="216"/>
      <c r="U20" s="214"/>
      <c r="V20" s="215"/>
      <c r="W20" s="215"/>
      <c r="X20" s="216"/>
      <c r="Y20" s="214"/>
      <c r="Z20" s="215"/>
      <c r="AA20" s="215"/>
      <c r="AB20" s="216"/>
    </row>
    <row r="21" spans="2:28" s="26" customFormat="1" x14ac:dyDescent="0.2">
      <c r="B21" s="187"/>
      <c r="C21" s="58">
        <v>1.1000000000000001</v>
      </c>
      <c r="D21" s="188" t="s">
        <v>45</v>
      </c>
      <c r="E21" s="217"/>
      <c r="F21" s="218"/>
      <c r="G21" s="143"/>
      <c r="H21" s="141"/>
      <c r="I21" s="217"/>
      <c r="J21" s="218"/>
      <c r="K21" s="143"/>
      <c r="L21" s="141"/>
      <c r="M21" s="217"/>
      <c r="N21" s="218"/>
      <c r="O21" s="143"/>
      <c r="P21" s="141"/>
      <c r="Q21" s="217"/>
      <c r="R21" s="218"/>
      <c r="S21" s="143"/>
      <c r="T21" s="141"/>
      <c r="U21" s="217"/>
      <c r="V21" s="218"/>
      <c r="W21" s="143"/>
      <c r="X21" s="141"/>
      <c r="Y21" s="217"/>
      <c r="Z21" s="218"/>
      <c r="AA21" s="143"/>
      <c r="AB21" s="141"/>
    </row>
    <row r="22" spans="2:28" s="26" customFormat="1" ht="30" x14ac:dyDescent="0.2">
      <c r="B22" s="187"/>
      <c r="C22" s="58">
        <v>1.2</v>
      </c>
      <c r="D22" s="189" t="s">
        <v>132</v>
      </c>
      <c r="E22" s="219"/>
      <c r="F22" s="220"/>
      <c r="G22" s="221">
        <f>'Pt 1 Summary of Data'!F24</f>
        <v>0</v>
      </c>
      <c r="H22" s="222">
        <f>SUM(E22:G22)</f>
        <v>0</v>
      </c>
      <c r="I22" s="219"/>
      <c r="J22" s="220"/>
      <c r="K22" s="221">
        <f>'Pt 1 Summary of Data'!H24</f>
        <v>0</v>
      </c>
      <c r="L22" s="222">
        <f>SUM(I22:K22)</f>
        <v>0</v>
      </c>
      <c r="M22" s="219"/>
      <c r="N22" s="220"/>
      <c r="O22" s="221">
        <f>'Pt 1 Summary of Data'!J24</f>
        <v>0</v>
      </c>
      <c r="P22" s="222">
        <f>SUM(M22:O22)</f>
        <v>0</v>
      </c>
      <c r="Q22" s="219"/>
      <c r="R22" s="220"/>
      <c r="S22" s="221">
        <f>'Pt 1 Summary of Data'!L24</f>
        <v>0</v>
      </c>
      <c r="T22" s="222">
        <f>SUM(Q22:S22)</f>
        <v>0</v>
      </c>
      <c r="U22" s="220">
        <v>15180254</v>
      </c>
      <c r="V22" s="220">
        <v>13837376.356147889</v>
      </c>
      <c r="W22" s="221">
        <f>'Pt 1 Summary of Data'!N24</f>
        <v>10285424</v>
      </c>
      <c r="X22" s="222">
        <f>SUM(U22:W22)</f>
        <v>39303054.356147885</v>
      </c>
      <c r="Y22" s="220">
        <v>6815275</v>
      </c>
      <c r="Z22" s="220">
        <v>6937163.301636938</v>
      </c>
      <c r="AA22" s="221">
        <f>'Pt 1 Summary of Data'!P24</f>
        <v>7261317</v>
      </c>
      <c r="AB22" s="222">
        <f>SUM(Y22:AA22)</f>
        <v>21013755.301636938</v>
      </c>
    </row>
    <row r="23" spans="2:28" s="26" customFormat="1" x14ac:dyDescent="0.2">
      <c r="B23" s="187"/>
      <c r="C23" s="58">
        <v>1.3</v>
      </c>
      <c r="D23" s="189" t="s">
        <v>121</v>
      </c>
      <c r="E23" s="223">
        <f>SUM(E$22)</f>
        <v>0</v>
      </c>
      <c r="F23" s="223">
        <f>SUM(F$22)</f>
        <v>0</v>
      </c>
      <c r="G23" s="223">
        <f>SUM(G$22:G$22)</f>
        <v>0</v>
      </c>
      <c r="H23" s="222">
        <f>SUM(E23:G23)</f>
        <v>0</v>
      </c>
      <c r="I23" s="223">
        <f>SUM(I$22:I$22)</f>
        <v>0</v>
      </c>
      <c r="J23" s="223">
        <f>SUM(J$22:J$22)</f>
        <v>0</v>
      </c>
      <c r="K23" s="223">
        <f>SUM(K$22:K$22)</f>
        <v>0</v>
      </c>
      <c r="L23" s="222">
        <f>SUM(I23:K23)</f>
        <v>0</v>
      </c>
      <c r="M23" s="223">
        <f>SUM(M$22:M$22)</f>
        <v>0</v>
      </c>
      <c r="N23" s="223">
        <f>SUM(N$22:N$22)</f>
        <v>0</v>
      </c>
      <c r="O23" s="223">
        <f>SUM(O$22:O$22)</f>
        <v>0</v>
      </c>
      <c r="P23" s="222">
        <f>SUM(M23:O23)</f>
        <v>0</v>
      </c>
      <c r="Q23" s="223">
        <f>SUM(Q$22:Q$22)</f>
        <v>0</v>
      </c>
      <c r="R23" s="223">
        <f>SUM(R$22:R$22)</f>
        <v>0</v>
      </c>
      <c r="S23" s="223">
        <f>SUM(S$22:S$22)</f>
        <v>0</v>
      </c>
      <c r="T23" s="222">
        <f>SUM(Q23:S23)</f>
        <v>0</v>
      </c>
      <c r="U23" s="223">
        <f>SUM(U$22:U$22)</f>
        <v>15180254</v>
      </c>
      <c r="V23" s="223">
        <f>SUM(V$22:V$22)</f>
        <v>13837376.356147889</v>
      </c>
      <c r="W23" s="223">
        <f>SUM(W$22:W$22)</f>
        <v>10285424</v>
      </c>
      <c r="X23" s="222">
        <f>SUM(U23:W23)</f>
        <v>39303054.356147885</v>
      </c>
      <c r="Y23" s="223">
        <f>SUM(Y$22:Y$22)</f>
        <v>6815275</v>
      </c>
      <c r="Z23" s="223">
        <f>SUM(Z$22:Z$22)</f>
        <v>6937163.301636938</v>
      </c>
      <c r="AA23" s="223">
        <f>SUM(AA$22:AA$22)</f>
        <v>7261317</v>
      </c>
      <c r="AB23" s="222">
        <f>SUM(Y23:AA23)</f>
        <v>21013755.301636938</v>
      </c>
    </row>
    <row r="24" spans="2:28" s="26" customFormat="1" x14ac:dyDescent="0.2">
      <c r="B24" s="190"/>
      <c r="C24" s="91"/>
      <c r="D24" s="191" t="s">
        <v>13</v>
      </c>
      <c r="E24" s="224"/>
      <c r="F24" s="225"/>
      <c r="G24" s="225"/>
      <c r="H24" s="226"/>
      <c r="I24" s="224"/>
      <c r="J24" s="225"/>
      <c r="K24" s="225"/>
      <c r="L24" s="226"/>
      <c r="M24" s="224"/>
      <c r="N24" s="225"/>
      <c r="O24" s="225"/>
      <c r="P24" s="226"/>
      <c r="Q24" s="224"/>
      <c r="R24" s="225"/>
      <c r="S24" s="225"/>
      <c r="T24" s="226"/>
      <c r="U24" s="224"/>
      <c r="V24" s="225"/>
      <c r="W24" s="225"/>
      <c r="X24" s="226"/>
      <c r="Y24" s="224"/>
      <c r="Z24" s="225"/>
      <c r="AA24" s="225"/>
      <c r="AB24" s="226"/>
    </row>
    <row r="25" spans="2:28" s="26" customFormat="1" x14ac:dyDescent="0.2">
      <c r="B25" s="192" t="s">
        <v>1</v>
      </c>
      <c r="C25" s="49" t="s">
        <v>25</v>
      </c>
      <c r="D25" s="188"/>
      <c r="E25" s="227"/>
      <c r="F25" s="215"/>
      <c r="G25" s="215"/>
      <c r="H25" s="228"/>
      <c r="I25" s="227"/>
      <c r="J25" s="215"/>
      <c r="K25" s="215"/>
      <c r="L25" s="228"/>
      <c r="M25" s="227"/>
      <c r="N25" s="215"/>
      <c r="O25" s="215"/>
      <c r="P25" s="228"/>
      <c r="Q25" s="227"/>
      <c r="R25" s="215"/>
      <c r="S25" s="215"/>
      <c r="T25" s="228"/>
      <c r="U25" s="227"/>
      <c r="V25" s="215"/>
      <c r="W25" s="215"/>
      <c r="X25" s="228"/>
      <c r="Y25" s="227"/>
      <c r="Z25" s="215"/>
      <c r="AA25" s="215"/>
      <c r="AB25" s="228"/>
    </row>
    <row r="26" spans="2:28" s="26" customFormat="1" x14ac:dyDescent="0.2">
      <c r="B26" s="187"/>
      <c r="C26" s="58">
        <v>2.1</v>
      </c>
      <c r="D26" s="189" t="s">
        <v>83</v>
      </c>
      <c r="E26" s="229"/>
      <c r="F26" s="220"/>
      <c r="G26" s="230">
        <f>'Pt 1 Summary of Data'!F21</f>
        <v>0</v>
      </c>
      <c r="H26" s="222">
        <f>SUM(E26:G26)</f>
        <v>0</v>
      </c>
      <c r="I26" s="229"/>
      <c r="J26" s="220"/>
      <c r="K26" s="230">
        <f>'Pt 1 Summary of Data'!H21</f>
        <v>0</v>
      </c>
      <c r="L26" s="222">
        <f>SUM(I26:K26)</f>
        <v>0</v>
      </c>
      <c r="M26" s="229"/>
      <c r="N26" s="220"/>
      <c r="O26" s="230">
        <f>'Pt 1 Summary of Data'!J21</f>
        <v>0</v>
      </c>
      <c r="P26" s="222">
        <f>SUM(M26:O26)</f>
        <v>0</v>
      </c>
      <c r="Q26" s="229">
        <v>298</v>
      </c>
      <c r="R26" s="220">
        <v>0</v>
      </c>
      <c r="S26" s="230">
        <f>'Pt 1 Summary of Data'!L21</f>
        <v>0</v>
      </c>
      <c r="T26" s="222">
        <f>SUM(Q26:S26)</f>
        <v>298</v>
      </c>
      <c r="U26" s="220">
        <v>30637131.019999996</v>
      </c>
      <c r="V26" s="220">
        <v>27210316</v>
      </c>
      <c r="W26" s="230">
        <f>'Pt 1 Summary of Data'!N21</f>
        <v>22840959</v>
      </c>
      <c r="X26" s="222">
        <f>SUM(U26:W26)</f>
        <v>80688406.019999996</v>
      </c>
      <c r="Y26" s="220">
        <v>9405923.9100000001</v>
      </c>
      <c r="Z26" s="220">
        <v>8737769</v>
      </c>
      <c r="AA26" s="230">
        <f>'Pt 1 Summary of Data'!P21</f>
        <v>7085689</v>
      </c>
      <c r="AB26" s="222">
        <f>SUM(Y26:AA26)</f>
        <v>25229381.91</v>
      </c>
    </row>
    <row r="27" spans="2:28" s="26" customFormat="1" ht="30" x14ac:dyDescent="0.2">
      <c r="B27" s="187"/>
      <c r="C27" s="58">
        <v>2.2000000000000002</v>
      </c>
      <c r="D27" s="189" t="s">
        <v>84</v>
      </c>
      <c r="E27" s="229"/>
      <c r="F27" s="220"/>
      <c r="G27" s="230">
        <f>'Pt 1 Summary of Data'!F35</f>
        <v>0</v>
      </c>
      <c r="H27" s="222">
        <f>SUM(E27:G27)</f>
        <v>0</v>
      </c>
      <c r="I27" s="229"/>
      <c r="J27" s="220"/>
      <c r="K27" s="230">
        <f>'Pt 1 Summary of Data'!H35</f>
        <v>0</v>
      </c>
      <c r="L27" s="222">
        <f>SUM(I27:K27)</f>
        <v>0</v>
      </c>
      <c r="M27" s="229"/>
      <c r="N27" s="220"/>
      <c r="O27" s="230">
        <f>'Pt 1 Summary of Data'!J35</f>
        <v>0</v>
      </c>
      <c r="P27" s="222">
        <f>SUM(M27:O27)</f>
        <v>0</v>
      </c>
      <c r="Q27" s="229"/>
      <c r="R27" s="220">
        <v>0</v>
      </c>
      <c r="S27" s="230">
        <f>'Pt 1 Summary of Data'!L35</f>
        <v>0</v>
      </c>
      <c r="T27" s="222">
        <f>SUM(Q27:S27)</f>
        <v>0</v>
      </c>
      <c r="U27" s="220">
        <v>1433722</v>
      </c>
      <c r="V27" s="220">
        <v>621638</v>
      </c>
      <c r="W27" s="230">
        <f>'Pt 1 Summary of Data'!N35</f>
        <v>291011</v>
      </c>
      <c r="X27" s="222">
        <f>SUM(U27:W27)</f>
        <v>2346371</v>
      </c>
      <c r="Y27" s="220">
        <v>434236.211885</v>
      </c>
      <c r="Z27" s="220">
        <v>202201</v>
      </c>
      <c r="AA27" s="230">
        <f>'Pt 1 Summary of Data'!P35</f>
        <v>91898</v>
      </c>
      <c r="AB27" s="222">
        <f>SUM(Y27:AA27)</f>
        <v>728335.211885</v>
      </c>
    </row>
    <row r="28" spans="2:28" s="26" customFormat="1" x14ac:dyDescent="0.2">
      <c r="B28" s="187"/>
      <c r="C28" s="58">
        <v>2.2999999999999998</v>
      </c>
      <c r="D28" s="189" t="s">
        <v>50</v>
      </c>
      <c r="E28" s="230">
        <f t="shared" ref="E28:AA28" si="0">E$26-E$27</f>
        <v>0</v>
      </c>
      <c r="F28" s="230">
        <f t="shared" si="0"/>
        <v>0</v>
      </c>
      <c r="G28" s="230">
        <f t="shared" si="0"/>
        <v>0</v>
      </c>
      <c r="H28" s="87">
        <f>H$26-H$27</f>
        <v>0</v>
      </c>
      <c r="I28" s="230">
        <f>I$26-I$27</f>
        <v>0</v>
      </c>
      <c r="J28" s="230">
        <f>J$26-J$27</f>
        <v>0</v>
      </c>
      <c r="K28" s="230">
        <f t="shared" si="0"/>
        <v>0</v>
      </c>
      <c r="L28" s="87">
        <f>L$26-L$27</f>
        <v>0</v>
      </c>
      <c r="M28" s="230">
        <f t="shared" si="0"/>
        <v>0</v>
      </c>
      <c r="N28" s="230">
        <f t="shared" si="0"/>
        <v>0</v>
      </c>
      <c r="O28" s="230">
        <f t="shared" si="0"/>
        <v>0</v>
      </c>
      <c r="P28" s="87">
        <f>P$26-P$27</f>
        <v>0</v>
      </c>
      <c r="Q28" s="230">
        <f t="shared" si="0"/>
        <v>298</v>
      </c>
      <c r="R28" s="230">
        <f t="shared" si="0"/>
        <v>0</v>
      </c>
      <c r="S28" s="230">
        <f t="shared" si="0"/>
        <v>0</v>
      </c>
      <c r="T28" s="87">
        <f>T$26-T$27</f>
        <v>298</v>
      </c>
      <c r="U28" s="230">
        <f t="shared" si="0"/>
        <v>29203409.019999996</v>
      </c>
      <c r="V28" s="230">
        <f t="shared" si="0"/>
        <v>26588678</v>
      </c>
      <c r="W28" s="230">
        <f t="shared" si="0"/>
        <v>22549948</v>
      </c>
      <c r="X28" s="87">
        <f>X$26-X$27</f>
        <v>78342035.019999996</v>
      </c>
      <c r="Y28" s="230">
        <f t="shared" si="0"/>
        <v>8971687.6981150005</v>
      </c>
      <c r="Z28" s="230">
        <f t="shared" si="0"/>
        <v>8535568</v>
      </c>
      <c r="AA28" s="230">
        <f t="shared" si="0"/>
        <v>6993791</v>
      </c>
      <c r="AB28" s="87">
        <f>AB$26-AB$27</f>
        <v>24501046.698114999</v>
      </c>
    </row>
    <row r="29" spans="2:28" s="26" customFormat="1" x14ac:dyDescent="0.2">
      <c r="B29" s="190"/>
      <c r="C29" s="91"/>
      <c r="D29" s="193"/>
      <c r="E29" s="231"/>
      <c r="F29" s="232"/>
      <c r="G29" s="232"/>
      <c r="H29" s="233"/>
      <c r="I29" s="231"/>
      <c r="J29" s="232"/>
      <c r="K29" s="232"/>
      <c r="L29" s="233"/>
      <c r="M29" s="231"/>
      <c r="N29" s="232"/>
      <c r="O29" s="232"/>
      <c r="P29" s="233"/>
      <c r="Q29" s="231"/>
      <c r="R29" s="232"/>
      <c r="S29" s="232"/>
      <c r="T29" s="233"/>
      <c r="U29" s="231"/>
      <c r="V29" s="232"/>
      <c r="W29" s="232"/>
      <c r="X29" s="233"/>
      <c r="Y29" s="231"/>
      <c r="Z29" s="232"/>
      <c r="AA29" s="232"/>
      <c r="AB29" s="233"/>
    </row>
    <row r="30" spans="2:28" s="26" customFormat="1" x14ac:dyDescent="0.2">
      <c r="B30" s="192" t="s">
        <v>2</v>
      </c>
      <c r="C30" s="194">
        <v>3.1</v>
      </c>
      <c r="D30" s="195" t="s">
        <v>141</v>
      </c>
      <c r="E30" s="234"/>
      <c r="F30" s="235"/>
      <c r="G30" s="236">
        <f>'Pt 1 Summary of Data'!F49</f>
        <v>0</v>
      </c>
      <c r="H30" s="237">
        <f>SUM(E30:G30)</f>
        <v>0</v>
      </c>
      <c r="I30" s="238"/>
      <c r="J30" s="235"/>
      <c r="K30" s="239">
        <f>'Pt 1 Summary of Data'!H49</f>
        <v>0</v>
      </c>
      <c r="L30" s="237">
        <f>SUM(I30:K30)</f>
        <v>0</v>
      </c>
      <c r="M30" s="238"/>
      <c r="N30" s="235"/>
      <c r="O30" s="239">
        <f>'Pt 1 Summary of Data'!J49</f>
        <v>0</v>
      </c>
      <c r="P30" s="237">
        <f>SUM(M30:O30)</f>
        <v>0</v>
      </c>
      <c r="Q30" s="234">
        <v>0</v>
      </c>
      <c r="R30" s="235">
        <v>0</v>
      </c>
      <c r="S30" s="236">
        <f>'Pt 1 Summary of Data'!L49</f>
        <v>0</v>
      </c>
      <c r="T30" s="237">
        <f>SUM(Q30:S30)</f>
        <v>0</v>
      </c>
      <c r="U30" s="235">
        <v>59641.333333333336</v>
      </c>
      <c r="V30" s="235">
        <v>51764.666666666664</v>
      </c>
      <c r="W30" s="239">
        <f>'Pt 1 Summary of Data'!N49</f>
        <v>43577.75</v>
      </c>
      <c r="X30" s="237">
        <f>SUM(U30:W30)</f>
        <v>154983.75</v>
      </c>
      <c r="Y30" s="235">
        <v>21981</v>
      </c>
      <c r="Z30" s="235">
        <v>21101.083333333332</v>
      </c>
      <c r="AA30" s="239">
        <f>'Pt 1 Summary of Data'!P49</f>
        <v>17187.416666666668</v>
      </c>
      <c r="AB30" s="237">
        <f>SUM(Y30:AA30)</f>
        <v>60269.5</v>
      </c>
    </row>
    <row r="31" spans="2:28" s="26" customFormat="1" x14ac:dyDescent="0.2">
      <c r="B31" s="196"/>
      <c r="C31" s="197"/>
      <c r="D31" s="198"/>
      <c r="E31" s="231"/>
      <c r="F31" s="232"/>
      <c r="G31" s="232"/>
      <c r="H31" s="233"/>
      <c r="I31" s="240"/>
      <c r="J31" s="241"/>
      <c r="K31" s="241"/>
      <c r="L31" s="242"/>
      <c r="M31" s="240"/>
      <c r="N31" s="241"/>
      <c r="O31" s="241"/>
      <c r="P31" s="242"/>
      <c r="Q31" s="231"/>
      <c r="R31" s="232"/>
      <c r="S31" s="232"/>
      <c r="T31" s="233"/>
      <c r="U31" s="240"/>
      <c r="V31" s="241"/>
      <c r="W31" s="241"/>
      <c r="X31" s="242"/>
      <c r="Y31" s="240"/>
      <c r="Z31" s="241"/>
      <c r="AA31" s="241"/>
      <c r="AB31" s="242"/>
    </row>
    <row r="32" spans="2:28" s="26" customFormat="1" ht="30" customHeight="1" x14ac:dyDescent="0.2">
      <c r="B32" s="335" t="s">
        <v>3</v>
      </c>
      <c r="C32" s="260"/>
      <c r="D32" s="261" t="s">
        <v>137</v>
      </c>
      <c r="E32" s="243"/>
      <c r="F32" s="244"/>
      <c r="G32" s="244"/>
      <c r="H32" s="245"/>
      <c r="I32" s="243"/>
      <c r="J32" s="246"/>
      <c r="K32" s="244"/>
      <c r="L32" s="245"/>
      <c r="M32" s="243"/>
      <c r="N32" s="247"/>
      <c r="O32" s="244"/>
      <c r="P32" s="245"/>
      <c r="Q32" s="243"/>
      <c r="R32" s="244"/>
      <c r="S32" s="244"/>
      <c r="T32" s="245"/>
      <c r="U32" s="243"/>
      <c r="V32" s="246"/>
      <c r="W32" s="244"/>
      <c r="X32" s="245"/>
      <c r="Y32" s="243"/>
      <c r="Z32" s="247"/>
      <c r="AA32" s="244"/>
      <c r="AB32" s="245"/>
    </row>
    <row r="33" spans="2:28" s="26" customFormat="1" ht="15.75" x14ac:dyDescent="0.25">
      <c r="B33" s="199"/>
      <c r="C33" s="28">
        <v>4.0999999999999996</v>
      </c>
      <c r="D33" s="200" t="s">
        <v>73</v>
      </c>
      <c r="E33" s="248"/>
      <c r="F33" s="249"/>
      <c r="G33" s="249"/>
      <c r="H33" s="250" t="str">
        <f>IF(H30&lt;1000,"Not Required to Calculate",H23/H28)</f>
        <v>Not Required to Calculate</v>
      </c>
      <c r="I33" s="248"/>
      <c r="J33" s="249"/>
      <c r="K33" s="249"/>
      <c r="L33" s="250" t="str">
        <f>IF(L30&lt;1000,"Not Required to Calculate",L23/L28)</f>
        <v>Not Required to Calculate</v>
      </c>
      <c r="M33" s="248"/>
      <c r="N33" s="249"/>
      <c r="O33" s="249"/>
      <c r="P33" s="250" t="str">
        <f>IF(P30&lt;1000,"Not Required to Calculate",P23/P28)</f>
        <v>Not Required to Calculate</v>
      </c>
      <c r="Q33" s="248"/>
      <c r="R33" s="249"/>
      <c r="S33" s="249"/>
      <c r="T33" s="250" t="str">
        <f>IF(T30&lt;1000,"Not Required to Calculate",T23/T28)</f>
        <v>Not Required to Calculate</v>
      </c>
      <c r="U33" s="248"/>
      <c r="V33" s="249"/>
      <c r="W33" s="249"/>
      <c r="X33" s="250">
        <f>IF(X30&lt;1000,"Not Required to Calculate",X23/X28)</f>
        <v>0.50168538953722841</v>
      </c>
      <c r="Y33" s="248"/>
      <c r="Z33" s="249"/>
      <c r="AA33" s="249"/>
      <c r="AB33" s="250">
        <f>IF(AB30&lt;1000,"Not Required to Calculate",AB23/AB28)</f>
        <v>0.85766765642929221</v>
      </c>
    </row>
    <row r="34" spans="2:28" s="26" customFormat="1" ht="15.75" thickBot="1" x14ac:dyDescent="0.25">
      <c r="B34" s="201"/>
      <c r="C34" s="202"/>
      <c r="D34" s="203"/>
      <c r="E34" s="251"/>
      <c r="F34" s="252"/>
      <c r="G34" s="252"/>
      <c r="H34" s="253"/>
      <c r="I34" s="251"/>
      <c r="J34" s="252"/>
      <c r="K34" s="252"/>
      <c r="L34" s="253"/>
      <c r="M34" s="251"/>
      <c r="N34" s="252"/>
      <c r="O34" s="252"/>
      <c r="P34" s="253"/>
      <c r="Q34" s="251"/>
      <c r="R34" s="252"/>
      <c r="S34" s="252"/>
      <c r="T34" s="253"/>
      <c r="U34" s="251"/>
      <c r="V34" s="252"/>
      <c r="W34" s="252"/>
      <c r="X34" s="253"/>
      <c r="Y34" s="251"/>
      <c r="Z34" s="252"/>
      <c r="AA34" s="252"/>
      <c r="AB34" s="253"/>
    </row>
    <row r="35" spans="2:28" s="26" customFormat="1" ht="15.75" x14ac:dyDescent="0.25">
      <c r="B35" s="204"/>
      <c r="N35" s="12"/>
      <c r="Z35" s="12"/>
    </row>
    <row r="36" spans="2:28" s="26" customFormat="1" x14ac:dyDescent="0.2">
      <c r="B36" s="12"/>
      <c r="N36" s="12"/>
      <c r="Q36" s="357"/>
      <c r="R36" s="357"/>
      <c r="S36" s="357"/>
      <c r="U36" s="357"/>
      <c r="V36" s="357"/>
      <c r="W36" s="357"/>
      <c r="X36" s="357"/>
      <c r="Y36" s="357"/>
      <c r="Z36" s="357"/>
      <c r="AA36" s="357"/>
      <c r="AB36" s="357"/>
    </row>
    <row r="37" spans="2:28" s="26" customFormat="1" ht="15.75" x14ac:dyDescent="0.25">
      <c r="C37" s="120" t="s">
        <v>61</v>
      </c>
      <c r="D37" s="120"/>
      <c r="E37" s="120"/>
      <c r="N37" s="12"/>
      <c r="Q37" s="204"/>
      <c r="Z37" s="12"/>
    </row>
    <row r="38" spans="2:28" s="26" customFormat="1" ht="15.75" x14ac:dyDescent="0.25">
      <c r="C38" s="120"/>
      <c r="D38" s="262" t="s">
        <v>138</v>
      </c>
      <c r="E38" s="262"/>
      <c r="N38" s="12"/>
      <c r="Z38" s="12"/>
    </row>
    <row r="39" spans="2:28" s="26" customFormat="1" ht="15.75" x14ac:dyDescent="0.25">
      <c r="C39" s="120"/>
      <c r="D39" s="120" t="s">
        <v>70</v>
      </c>
      <c r="E39" s="30"/>
      <c r="N39" s="12"/>
      <c r="Q39" s="31"/>
      <c r="Z39" s="12"/>
    </row>
    <row r="40" spans="2:28" s="26" customFormat="1" ht="15.75" x14ac:dyDescent="0.25">
      <c r="C40" s="120"/>
      <c r="D40" s="120" t="s">
        <v>66</v>
      </c>
      <c r="E40" s="30"/>
      <c r="G40" s="28"/>
      <c r="N40" s="12"/>
      <c r="Q40" s="31"/>
      <c r="Z40" s="12"/>
    </row>
    <row r="41" spans="2:28" s="26" customFormat="1" ht="15.75" x14ac:dyDescent="0.2">
      <c r="C41" s="30"/>
      <c r="D41" s="205" t="s">
        <v>101</v>
      </c>
      <c r="E41" s="205"/>
      <c r="N41" s="12"/>
      <c r="Z41" s="12"/>
    </row>
    <row r="42" spans="2:28" s="26" customFormat="1" ht="15.75" x14ac:dyDescent="0.2">
      <c r="C42" s="205"/>
      <c r="D42" s="205"/>
      <c r="E42" s="28"/>
      <c r="N42" s="12"/>
      <c r="Z42" s="12"/>
    </row>
  </sheetData>
  <sheetProtection algorithmName="SHA-512" hashValue="7y7X9J8yuM8MC2dlT/RW5jFrizrq9rQJxiro9JCMav1wr0xrSpGy5oxBI8xZpAPOYDhCW53D5XLJD+dZu1q3Nw==" saltValue="ChVy4tYKM7Desl132UFM1A==" spinCount="100000" sheet="1" formatCells="0" formatColumns="0" formatRows="0"/>
  <phoneticPr fontId="25" type="noConversion"/>
  <conditionalFormatting sqref="E26:G27">
    <cfRule type="cellIs" dxfId="5" priority="16" stopIfTrue="1" operator="lessThan">
      <formula>0</formula>
    </cfRule>
  </conditionalFormatting>
  <conditionalFormatting sqref="I26:K27">
    <cfRule type="cellIs" dxfId="4" priority="13" stopIfTrue="1" operator="lessThan">
      <formula>0</formula>
    </cfRule>
  </conditionalFormatting>
  <conditionalFormatting sqref="M26:O27">
    <cfRule type="cellIs" dxfId="3" priority="11" stopIfTrue="1" operator="lessThan">
      <formula>0</formula>
    </cfRule>
  </conditionalFormatting>
  <conditionalFormatting sqref="Q26:S27">
    <cfRule type="cellIs" dxfId="2" priority="9" stopIfTrue="1" operator="lessThan">
      <formula>0</formula>
    </cfRule>
  </conditionalFormatting>
  <conditionalFormatting sqref="U26:W27">
    <cfRule type="cellIs" dxfId="1" priority="2" stopIfTrue="1" operator="lessThan">
      <formula>0</formula>
    </cfRule>
  </conditionalFormatting>
  <conditionalFormatting sqref="Y26:AA27">
    <cfRule type="cellIs" dxfId="0" priority="1" stopIfTrue="1" operator="lessThan">
      <formula>0</formula>
    </cfRule>
  </conditionalFormatting>
  <pageMargins left="0.2" right="0.2" top="0.35" bottom="0.25" header="0.2" footer="0.2"/>
  <pageSetup scale="66" fitToWidth="0" orientation="landscape" r:id="rId1"/>
  <headerFooter alignWithMargins="0">
    <oddFooter>&amp;LMedical Loss Ratio Reporting Form&amp;C Page &amp;P of &amp;N&amp;R[&amp;A]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B1:C49"/>
  <sheetViews>
    <sheetView zoomScaleNormal="100" workbookViewId="0">
      <selection activeCell="C51" sqref="C51"/>
    </sheetView>
  </sheetViews>
  <sheetFormatPr defaultRowHeight="15" x14ac:dyDescent="0.2"/>
  <cols>
    <col min="1" max="1" width="1.85546875" customWidth="1"/>
    <col min="2" max="2" width="92.42578125" style="11" bestFit="1" customWidth="1"/>
    <col min="3" max="3" width="33.28515625" bestFit="1" customWidth="1"/>
  </cols>
  <sheetData>
    <row r="1" spans="2:3" ht="15.75" x14ac:dyDescent="0.25">
      <c r="B1" s="13" t="s">
        <v>139</v>
      </c>
    </row>
    <row r="2" spans="2:3" ht="15.75" x14ac:dyDescent="0.25">
      <c r="B2" s="13" t="s">
        <v>143</v>
      </c>
    </row>
    <row r="3" spans="2:3" ht="15.75" x14ac:dyDescent="0.25">
      <c r="B3" s="13" t="s">
        <v>131</v>
      </c>
    </row>
    <row r="4" spans="2:3" ht="15.75" x14ac:dyDescent="0.25">
      <c r="B4" s="13"/>
    </row>
    <row r="5" spans="2:3" ht="15.75" x14ac:dyDescent="0.25">
      <c r="B5" s="27" t="s">
        <v>87</v>
      </c>
    </row>
    <row r="6" spans="2:3" x14ac:dyDescent="0.2">
      <c r="B6" s="162">
        <f>'Cover Page'!C7</f>
        <v>0</v>
      </c>
    </row>
    <row r="7" spans="2:3" ht="15.75" customHeight="1" x14ac:dyDescent="0.25">
      <c r="B7" s="27" t="s">
        <v>88</v>
      </c>
      <c r="C7" s="347" t="s">
        <v>127</v>
      </c>
    </row>
    <row r="8" spans="2:3" ht="15.75" customHeight="1" x14ac:dyDescent="0.25">
      <c r="B8" s="254" t="str">
        <f>'Cover Page'!C8</f>
        <v xml:space="preserve">Premier Access Insurance Company </v>
      </c>
    </row>
    <row r="9" spans="2:3" ht="15.75" customHeight="1" x14ac:dyDescent="0.25">
      <c r="B9" s="34" t="s">
        <v>90</v>
      </c>
    </row>
    <row r="10" spans="2:3" ht="15.75" customHeight="1" x14ac:dyDescent="0.25">
      <c r="B10" s="254">
        <f>'Cover Page'!C9</f>
        <v>0</v>
      </c>
    </row>
    <row r="11" spans="2:3" ht="15.75" x14ac:dyDescent="0.25">
      <c r="B11" s="34" t="s">
        <v>85</v>
      </c>
    </row>
    <row r="12" spans="2:3" x14ac:dyDescent="0.2">
      <c r="B12" s="163" t="str">
        <f>'Cover Page'!C6</f>
        <v>2024</v>
      </c>
    </row>
    <row r="13" spans="2:3" ht="15.75" x14ac:dyDescent="0.25">
      <c r="B13" s="34"/>
    </row>
    <row r="14" spans="2:3" ht="15.75" x14ac:dyDescent="0.25">
      <c r="B14" s="34"/>
    </row>
    <row r="15" spans="2:3" s="11" customFormat="1" ht="15.75" x14ac:dyDescent="0.25">
      <c r="B15" s="34"/>
    </row>
    <row r="16" spans="2:3" s="11" customFormat="1" ht="16.5" thickBot="1" x14ac:dyDescent="0.3">
      <c r="B16" s="255"/>
      <c r="C16" s="342" t="s">
        <v>130</v>
      </c>
    </row>
    <row r="17" spans="2:3" s="11" customFormat="1" ht="48" thickBot="1" x14ac:dyDescent="0.25">
      <c r="B17" s="343" t="s">
        <v>155</v>
      </c>
      <c r="C17" s="324"/>
    </row>
    <row r="18" spans="2:3" s="11" customFormat="1" ht="47.25" x14ac:dyDescent="0.25">
      <c r="B18" s="344" t="s">
        <v>156</v>
      </c>
      <c r="C18" s="348"/>
    </row>
    <row r="19" spans="2:3" s="11" customFormat="1" x14ac:dyDescent="0.2">
      <c r="B19" s="322" t="s">
        <v>96</v>
      </c>
      <c r="C19" s="316"/>
    </row>
    <row r="20" spans="2:3" s="11" customFormat="1" x14ac:dyDescent="0.2">
      <c r="B20" s="320" t="s">
        <v>97</v>
      </c>
      <c r="C20" s="321"/>
    </row>
    <row r="21" spans="2:3" s="11" customFormat="1" x14ac:dyDescent="0.2">
      <c r="B21" s="323"/>
      <c r="C21" s="324"/>
    </row>
    <row r="22" spans="2:3" s="11" customFormat="1" x14ac:dyDescent="0.2">
      <c r="B22" s="323"/>
      <c r="C22" s="324"/>
    </row>
    <row r="23" spans="2:3" s="11" customFormat="1" x14ac:dyDescent="0.2">
      <c r="B23" s="323"/>
      <c r="C23" s="324"/>
    </row>
    <row r="24" spans="2:3" s="11" customFormat="1" x14ac:dyDescent="0.2">
      <c r="B24" s="323"/>
      <c r="C24" s="324"/>
    </row>
    <row r="25" spans="2:3" s="11" customFormat="1" x14ac:dyDescent="0.2">
      <c r="B25" s="323"/>
      <c r="C25" s="324"/>
    </row>
    <row r="26" spans="2:3" s="11" customFormat="1" x14ac:dyDescent="0.2">
      <c r="B26" s="323"/>
      <c r="C26" s="324"/>
    </row>
    <row r="27" spans="2:3" s="11" customFormat="1" x14ac:dyDescent="0.2">
      <c r="B27" s="323"/>
      <c r="C27" s="324"/>
    </row>
    <row r="28" spans="2:3" s="11" customFormat="1" x14ac:dyDescent="0.2">
      <c r="B28" s="323"/>
      <c r="C28" s="324"/>
    </row>
    <row r="29" spans="2:3" s="11" customFormat="1" x14ac:dyDescent="0.2">
      <c r="B29" s="323"/>
      <c r="C29" s="324"/>
    </row>
    <row r="30" spans="2:3" s="11" customFormat="1" x14ac:dyDescent="0.2">
      <c r="B30" s="323"/>
      <c r="C30" s="324"/>
    </row>
    <row r="31" spans="2:3" s="11" customFormat="1" x14ac:dyDescent="0.2">
      <c r="B31" s="325"/>
      <c r="C31" s="326"/>
    </row>
    <row r="32" spans="2:3" s="11" customFormat="1" ht="47.25" x14ac:dyDescent="0.25">
      <c r="B32" s="345" t="s">
        <v>157</v>
      </c>
      <c r="C32" s="327"/>
    </row>
    <row r="33" spans="2:3" s="11" customFormat="1" x14ac:dyDescent="0.2">
      <c r="B33" s="318" t="s">
        <v>95</v>
      </c>
      <c r="C33" s="319" t="s">
        <v>154</v>
      </c>
    </row>
    <row r="34" spans="2:3" s="11" customFormat="1" x14ac:dyDescent="0.2">
      <c r="B34" s="346"/>
      <c r="C34" s="317"/>
    </row>
    <row r="35" spans="2:3" s="11" customFormat="1" x14ac:dyDescent="0.2">
      <c r="B35" s="346"/>
      <c r="C35" s="317"/>
    </row>
    <row r="36" spans="2:3" s="11" customFormat="1" x14ac:dyDescent="0.2">
      <c r="B36" s="346"/>
      <c r="C36" s="317"/>
    </row>
    <row r="37" spans="2:3" s="11" customFormat="1" x14ac:dyDescent="0.2">
      <c r="B37" s="346"/>
      <c r="C37" s="317"/>
    </row>
    <row r="38" spans="2:3" s="11" customFormat="1" x14ac:dyDescent="0.2">
      <c r="B38" s="346"/>
      <c r="C38" s="317"/>
    </row>
    <row r="39" spans="2:3" s="11" customFormat="1" x14ac:dyDescent="0.2">
      <c r="B39" s="346"/>
      <c r="C39" s="317"/>
    </row>
    <row r="40" spans="2:3" s="11" customFormat="1" x14ac:dyDescent="0.2">
      <c r="B40" s="346"/>
      <c r="C40" s="317"/>
    </row>
    <row r="41" spans="2:3" s="11" customFormat="1" x14ac:dyDescent="0.2">
      <c r="B41" s="346"/>
      <c r="C41" s="317"/>
    </row>
    <row r="42" spans="2:3" s="11" customFormat="1" x14ac:dyDescent="0.2">
      <c r="B42" s="346"/>
      <c r="C42" s="317"/>
    </row>
    <row r="43" spans="2:3" s="11" customFormat="1" ht="15.75" thickBot="1" x14ac:dyDescent="0.25">
      <c r="B43" s="314"/>
      <c r="C43" s="315"/>
    </row>
    <row r="44" spans="2:3" s="11" customFormat="1" x14ac:dyDescent="0.2"/>
    <row r="45" spans="2:3" s="11" customFormat="1" ht="15.75" x14ac:dyDescent="0.25">
      <c r="B45" s="120" t="s">
        <v>61</v>
      </c>
      <c r="C45" s="120"/>
    </row>
    <row r="46" spans="2:3" s="11" customFormat="1" ht="15.75" x14ac:dyDescent="0.25">
      <c r="B46" s="120" t="s">
        <v>138</v>
      </c>
      <c r="C46" s="120"/>
    </row>
    <row r="47" spans="2:3" s="11" customFormat="1" ht="15.75" x14ac:dyDescent="0.25">
      <c r="B47" s="120" t="s">
        <v>70</v>
      </c>
      <c r="C47" s="120"/>
    </row>
    <row r="48" spans="2:3" s="11" customFormat="1" ht="15.75" x14ac:dyDescent="0.25">
      <c r="B48" s="120" t="s">
        <v>66</v>
      </c>
      <c r="C48" s="120"/>
    </row>
    <row r="49" spans="2:3" s="11" customFormat="1" ht="15.75" x14ac:dyDescent="0.25">
      <c r="B49" s="120" t="s">
        <v>101</v>
      </c>
      <c r="C49" s="120"/>
    </row>
  </sheetData>
  <sheetProtection algorithmName="SHA-512" hashValue="/zJIfs3YvXLz2GX5JkWvUizpG2ZtoINn1ooiWafCFAH5e3AmseVcV8XiTDTAvjozUS0tonD6zTtkKaVCzHvCuQ==" saltValue="DtElMlk3hsexHtv0FTGOCA==" spinCount="100000" sheet="1" formatCells="0" formatColumns="0" formatRows="0"/>
  <pageMargins left="0.7" right="0.7" top="0.75" bottom="0.75" header="0.3" footer="0.3"/>
  <pageSetup scale="96" orientation="portrait" r:id="rId1"/>
  <headerFooter>
    <oddFooter>&amp;LMedical Loss Ratio Reporting Form&amp;R[&amp;A]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66"/>
    <pageSetUpPr fitToPage="1"/>
  </sheetPr>
  <dimension ref="B1:E27"/>
  <sheetViews>
    <sheetView topLeftCell="A18" zoomScaleNormal="100" workbookViewId="0">
      <selection activeCell="D37" sqref="D37"/>
    </sheetView>
  </sheetViews>
  <sheetFormatPr defaultRowHeight="15" x14ac:dyDescent="0.2"/>
  <cols>
    <col min="1" max="1" width="1.85546875" style="10" customWidth="1"/>
    <col min="2" max="2" width="96.140625" style="12" customWidth="1"/>
    <col min="3" max="3" width="30.85546875" style="10" customWidth="1"/>
    <col min="4" max="16384" width="9.140625" style="10"/>
  </cols>
  <sheetData>
    <row r="1" spans="2:4" ht="15.75" x14ac:dyDescent="0.25">
      <c r="B1" s="13" t="s">
        <v>68</v>
      </c>
    </row>
    <row r="2" spans="2:4" ht="15.75" x14ac:dyDescent="0.25">
      <c r="B2" s="13" t="s">
        <v>143</v>
      </c>
    </row>
    <row r="3" spans="2:4" ht="15.75" x14ac:dyDescent="0.25">
      <c r="B3" s="13" t="s">
        <v>91</v>
      </c>
    </row>
    <row r="4" spans="2:4" ht="15.75" x14ac:dyDescent="0.25">
      <c r="B4" s="13"/>
    </row>
    <row r="5" spans="2:4" ht="15.75" x14ac:dyDescent="0.25">
      <c r="B5" s="27" t="s">
        <v>87</v>
      </c>
    </row>
    <row r="6" spans="2:4" ht="16.5" customHeight="1" x14ac:dyDescent="0.2">
      <c r="B6" s="162">
        <f>'Cover Page'!C7</f>
        <v>0</v>
      </c>
    </row>
    <row r="7" spans="2:4" ht="15.75" customHeight="1" x14ac:dyDescent="0.25">
      <c r="B7" s="27" t="s">
        <v>88</v>
      </c>
    </row>
    <row r="8" spans="2:4" ht="15.75" customHeight="1" x14ac:dyDescent="0.25">
      <c r="B8" s="254" t="str">
        <f>'Cover Page'!C8</f>
        <v xml:space="preserve">Premier Access Insurance Company </v>
      </c>
      <c r="D8" s="295" t="s">
        <v>91</v>
      </c>
    </row>
    <row r="9" spans="2:4" ht="15.75" customHeight="1" x14ac:dyDescent="0.25">
      <c r="B9" s="34" t="s">
        <v>90</v>
      </c>
    </row>
    <row r="10" spans="2:4" ht="15.75" customHeight="1" x14ac:dyDescent="0.25">
      <c r="B10" s="254">
        <f>'Cover Page'!C9</f>
        <v>0</v>
      </c>
    </row>
    <row r="11" spans="2:4" ht="15.75" x14ac:dyDescent="0.25">
      <c r="B11" s="34" t="s">
        <v>85</v>
      </c>
    </row>
    <row r="12" spans="2:4" x14ac:dyDescent="0.2">
      <c r="B12" s="163" t="str">
        <f>'Cover Page'!C6</f>
        <v>2024</v>
      </c>
    </row>
    <row r="13" spans="2:4" ht="15.75" x14ac:dyDescent="0.25">
      <c r="B13" s="256"/>
    </row>
    <row r="17" spans="2:5" s="12" customFormat="1" ht="15.75" thickBot="1" x14ac:dyDescent="0.25">
      <c r="B17" s="257" t="s">
        <v>92</v>
      </c>
    </row>
    <row r="18" spans="2:5" s="12" customFormat="1" ht="150.75" thickBot="1" x14ac:dyDescent="0.25">
      <c r="B18" s="355" t="s">
        <v>158</v>
      </c>
      <c r="C18" s="356"/>
      <c r="D18" s="29"/>
      <c r="E18" s="29"/>
    </row>
    <row r="19" spans="2:5" s="12" customFormat="1" x14ac:dyDescent="0.2"/>
    <row r="20" spans="2:5" s="12" customFormat="1" x14ac:dyDescent="0.2"/>
    <row r="21" spans="2:5" s="12" customFormat="1" x14ac:dyDescent="0.2"/>
    <row r="22" spans="2:5" s="12" customFormat="1" x14ac:dyDescent="0.2"/>
    <row r="23" spans="2:5" s="12" customFormat="1" x14ac:dyDescent="0.2">
      <c r="B23" s="11" t="s">
        <v>93</v>
      </c>
      <c r="C23" s="12" t="s">
        <v>169</v>
      </c>
    </row>
    <row r="24" spans="2:5" s="12" customFormat="1" x14ac:dyDescent="0.2"/>
    <row r="25" spans="2:5" s="12" customFormat="1" x14ac:dyDescent="0.2"/>
    <row r="26" spans="2:5" s="12" customFormat="1" x14ac:dyDescent="0.2"/>
    <row r="27" spans="2:5" s="12" customFormat="1" x14ac:dyDescent="0.2">
      <c r="B27" s="11" t="s">
        <v>94</v>
      </c>
      <c r="C27" s="12" t="s">
        <v>168</v>
      </c>
    </row>
  </sheetData>
  <sheetProtection algorithmName="SHA-512" hashValue="0Zta9WWRwbIjQVV0STEfl7aTwSpfv2vqbFtzilEort6gG8SOyufU8sFFmydJO6WpVw0GEd8tWJGcjsYndNsIng==" saltValue="6CKHQJcNfcyCYcSxMOtZVw==" spinCount="100000" sheet="1" formatCells="0" formatColumns="0" formatRows="0"/>
  <pageMargins left="0.7" right="0.7" top="0.75" bottom="0.75" header="0.3" footer="0.3"/>
  <pageSetup scale="79" orientation="landscape" r:id="rId1"/>
  <headerFooter>
    <oddFooter>&amp;LMedical Loss Ratio Reporting Form&amp;R[&amp;A]</oddFooter>
  </headerFooter>
</worksheet>
</file>

<file path=docMetadata/LabelInfo.xml><?xml version="1.0" encoding="utf-8"?>
<clbl:labelList xmlns:clbl="http://schemas.microsoft.com/office/2020/mipLabelMetadata">
  <clbl:label id="{a5fe71f3-d2a8-4a14-9da8-73b75d2e7c02}" enabled="1" method="Standard" siteId="{24edb92d-f683-48db-8a39-838ceedc1636}"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Cover Page</vt:lpstr>
      <vt:lpstr>Pt 1 Summary of Data</vt:lpstr>
      <vt:lpstr>Pt 2 Premium and Claims</vt:lpstr>
      <vt:lpstr>Sheet1</vt:lpstr>
      <vt:lpstr>Pt 3 Expense Allocation</vt:lpstr>
      <vt:lpstr>Pt 4 MLR Calculation</vt:lpstr>
      <vt:lpstr>Pt 5 Additional Responses</vt:lpstr>
      <vt:lpstr>Attestation</vt:lpstr>
      <vt:lpstr>Attestation!Print_Area</vt:lpstr>
      <vt:lpstr>'Cover Page'!Print_Area</vt:lpstr>
      <vt:lpstr>'Pt 1 Summary of Data'!Print_Area</vt:lpstr>
      <vt:lpstr>'Pt 2 Premium and Claims'!Print_Area</vt:lpstr>
      <vt:lpstr>'Pt 3 Expense Allocation'!Print_Area</vt:lpstr>
      <vt:lpstr>'Pt 4 MLR Calculation'!Print_Area</vt:lpstr>
      <vt:lpstr>'Pt 5 Additional Responses'!Print_Area</vt:lpstr>
      <vt:lpstr>'Pt 1 Summary of Data'!Print_Titles</vt:lpstr>
      <vt:lpstr>'Pt 2 Premium and Claims'!Print_Titles</vt:lpstr>
      <vt:lpstr>'Pt 4 MLR Calculation'!Print_Titles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2014-04-29T18:43:25Z</dcterms:created>
  <dcterms:modified xsi:type="dcterms:W3CDTF">2025-07-23T22:23:11Z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