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codeName="ThisWorkbook" defaultThemeVersion="124226"/>
  <xr:revisionPtr revIDLastSave="0" documentId="13_ncr:1_{80F739E7-38D7-4E4F-98EE-4B172FB450E7}" xr6:coauthVersionLast="47" xr6:coauthVersionMax="47" xr10:uidLastSave="{00000000-0000-0000-0000-000000000000}"/>
  <bookViews>
    <workbookView xWindow="28680" yWindow="-120" windowWidth="29040" windowHeight="1572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<sst xmlns="http://schemas.openxmlformats.org/spreadsheetml/2006/main" count="323" uniqueCount="180">
  <si>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</si>
  <si>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</si>
  <si>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</si>
  <si>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</si>
  <si>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</si>
  <si>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</si>
  <si>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</si>
  <si>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</si>
  <si>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</si>
  <si>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</si>
  <si>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</si>
  <si>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</si>
  <si>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</si>
  <si>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</si>
  <si>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</si>
  <si>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</si>
  <si>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</si>
  <si>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</si>
  <si>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</si>
  <si>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</si>
  <si>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</si>
  <si>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</si>
  <si>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</si>
  <si>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</si>
  <si>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</si>
  <si>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</si>
  <si>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</si>
  <si>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</si>
  <si>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</si>
  <si>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</si>
  <si>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</si>
  <si>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</si>
  <si>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</si>
  <si>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</si>
  <si>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</si>
  <si>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</si>
  <si>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</si>
  <si>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</si>
  <si>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</si>
  <si>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</si>
  <si>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</si>
  <si>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</si>
  <si>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</si>
  <si>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</si>
  <si>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</si>
  <si>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</si>
  <si>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</si>
  <si>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</si>
  <si>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</si>
  <si>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</si>
  <si>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</si>
  <si>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</si>
  <si>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</si>
  <si>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</si>
  <si>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</si>
  <si>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</si>
  <si>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</si>
  <si>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</si>
  <si>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</si>
  <si>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</si>
  <si>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</si>
  <si>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</si>
  <si>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</si>
  <si>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</si>
  <si>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</si>
  <si>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</si>
  <si>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</si>
  <si>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</si>
  <si>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</si>
  <si>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</si>
  <si>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</si>
  <si>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</si>
  <si>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</si>
  <si>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</si>
  <si>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</si>
  <si>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</si>
  <si>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</si>
  <si>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</si>
  <si>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</si>
  <si>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</si>
  <si>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</si>
  <si>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</si>
  <si>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</si>
  <si>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</si>
  <si>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</si>
  <si>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</si>
  <si>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</si>
  <si>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</si>
  <si>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</si>
  <si>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</si>
  <si>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</si>
  <si>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</si>
  <si>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</si>
  <si>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</si>
  <si>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</si>
  <si>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</si>
  <si>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</si>
  <si>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</si>
  <si>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</si>
  <si>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</si>
  <si>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</si>
  <si>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</si>
  <si>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</si>
  <si>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</si>
  <si>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</si>
  <si>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</si>
  <si>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</si>
  <si>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</si>
  <si>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</si>
  <si>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</si>
  <si>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</si>
  <si>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</si>
  <si>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</si>
  <si>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</si>
  <si>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</si>
  <si>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</si>
  <si>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</si>
  <si>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</si>
  <si>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</si>
  <si>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</si>
  <si>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</si>
  <si>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</si>
  <si>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</si>
  <si>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</si>
  <si>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</si>
  <si>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</si>
  <si>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</si>
  <si>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</si>
  <si>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</si>
  <si>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</si>
  <si>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</si>
  <si>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</si>
  <si>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</si>
  <si>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</si>
  <si>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</si>
  <si>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</si>
  <si>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</si>
  <si>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</si>
  <si>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</si>
  <si>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</si>
  <si>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</si>
  <si>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</si>
  <si>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</si>
  <si>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</si>
  <si>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</si>
  <si>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</si>
  <si>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</si>
  <si>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</si>
  <si>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</si>
  <si>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</si>
  <si>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</si>
  <si>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</si>
  <si>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</si>
  <si>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</si>
  <si>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</si>
  <si>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</si>
  <si>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</si>
  <si>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</si>
  <si>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</si>
  <si>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</si>
  <si>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Humana Insurance Company</t>
  </si>
  <si>
    <t>No</t>
  </si>
  <si>
    <t>Incurred claims, when allocated, are allocated based upon actual claims payment amounts.</t>
  </si>
  <si>
    <t xml:space="preserve">This category consists of FICA taxes that were not included in one of the Quality Improvement category below. </t>
  </si>
  <si>
    <t>Allocations are based on detailed cost examination and interview processes to identify the product and market supported by the</t>
  </si>
  <si>
    <t>department. Quality improvement activities are also identified for each department. Each department's expenses are allocated to the Entity,</t>
  </si>
  <si>
    <t xml:space="preserve">State, Product and Segment using the market/product information along with weighted membership.  </t>
  </si>
  <si>
    <t>Federal Income taxes are allocated based upon statutory income.</t>
  </si>
  <si>
    <t>This category primarily consists of state premium taxes that are recorded to Entity, State, Product and Segment based on the underlying</t>
  </si>
  <si>
    <t xml:space="preserve">premium.  Other taxes are recorded directly to the Entity incurring the tax and allocated to State, Product and Segment using weighted </t>
  </si>
  <si>
    <t>membership. These other taxes include frnachise tax, occupational tax and guaranty and comp assessments.</t>
  </si>
  <si>
    <t>State Income taxes are allocated based upon statutory income.</t>
  </si>
  <si>
    <t>Not applicable</t>
  </si>
  <si>
    <t xml:space="preserve">The category consists of regulatory assessments that are recorded directly to the entity that was billed and allocated to State, Product </t>
  </si>
  <si>
    <t>and Segment using weighted membership.</t>
  </si>
  <si>
    <t xml:space="preserve">Allocations are based on detailed cost examination and interview processes to identify the product and market supported by the </t>
  </si>
  <si>
    <t xml:space="preserve">department. Quality improvement activities are also identified for each department. Each department's expenses are allocated to the Entity, </t>
  </si>
  <si>
    <t xml:space="preserve">State, Product and Segment using the market/product information along with weighted membership.  </t>
  </si>
  <si>
    <t xml:space="preserve">Costs are recorded directly to Entity, State, Product and Segment based on the identification of the Group or Member.  </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</si>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</sst>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b/>
      <sz val="10"/>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3">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49" fontId="40" fillId="0" borderId="62" xfId="325" applyNumberFormat="1" applyFont="1" applyBorder="1" applyAlignment="1" applyProtection="1">
      <alignment horizontal="left" vertical="center"/>
      <protection locked="0"/>
    </xf>
    <xf numFmtId="0" fontId="40" fillId="0" borderId="64" xfId="325" applyFont="1" applyBorder="1" applyProtection="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C26" sqref="C26"/>
    </sheetView>
  </sheetViews>
  <sheetFormatPr defaultColWidth="9.140625" defaultRowHeight="15" x14ac:dyDescent="0.2"/>
  <cols>
    <col min="1" max="1" width="2.42578125" style="12" bestFit="1" customWidth="1"/>
    <col min="2" max="2" width="70.42578125" style="12" bestFit="1" customWidth="1"/>
    <col min="3" max="3" width="33.7109375" style="12"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179</v>
      </c>
    </row>
    <row r="7" spans="1:3" ht="15.75" x14ac:dyDescent="0.2">
      <c r="A7" s="17" t="s">
        <v>1</v>
      </c>
      <c r="B7" s="18" t="s">
        <v>153</v>
      </c>
      <c r="C7" s="20"/>
    </row>
    <row r="8" spans="1:3" ht="15.75" x14ac:dyDescent="0.2">
      <c r="A8" s="17" t="s">
        <v>2</v>
      </c>
      <c r="B8" s="18" t="s">
        <v>88</v>
      </c>
      <c r="C8" s="361" t="s">
        <v>160</v>
      </c>
    </row>
    <row r="9" spans="1:3" ht="15.75" x14ac:dyDescent="0.2">
      <c r="A9" s="17" t="s">
        <v>3</v>
      </c>
      <c r="B9" s="18" t="s">
        <v>89</v>
      </c>
      <c r="C9" s="361" t="s">
        <v>160</v>
      </c>
    </row>
    <row r="10" spans="1:3" ht="16.5" thickBot="1" x14ac:dyDescent="0.3">
      <c r="A10" s="21" t="s">
        <v>4</v>
      </c>
      <c r="B10" s="22" t="s">
        <v>86</v>
      </c>
      <c r="C10" s="362" t="s">
        <v>161</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Normal="100" workbookViewId="0">
      <selection activeCell="S19" sqref="S19"/>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hidden="1" customWidth="1"/>
    <col min="6" max="6" width="25.28515625" style="12" hidden="1" customWidth="1"/>
    <col min="7" max="10" width="19.42578125" style="12" hidden="1" customWidth="1"/>
    <col min="11" max="15" width="19.42578125" style="12" customWidth="1"/>
    <col min="16" max="16" width="21.140625" style="12" customWidth="1"/>
    <col min="17"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9"/>
      <c r="C6" s="317"/>
      <c r="D6" s="338">
        <f>'Cover Page'!C7</f>
        <v>0</v>
      </c>
      <c r="E6" s="274"/>
      <c r="F6" s="274"/>
      <c r="G6" s="12"/>
      <c r="H6" s="30" t="str">
        <f>'Cover Page'!C10</f>
        <v>No</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9"/>
      <c r="C8" s="317"/>
      <c r="D8" s="318" t="str">
        <f>'Cover Page'!C8</f>
        <v>Humana Insurance Company</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9"/>
      <c r="C10" s="317"/>
      <c r="D10" s="319" t="str">
        <f>'Cover Page'!C9</f>
        <v>Humana Insurance Company</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6"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
      <c r="B20" s="46" t="s">
        <v>0</v>
      </c>
      <c r="C20" s="47" t="s">
        <v>32</v>
      </c>
      <c r="D20" s="183"/>
      <c r="E20" s="48"/>
      <c r="F20" s="49"/>
      <c r="G20" s="50"/>
      <c r="H20" s="51"/>
      <c r="I20" s="52"/>
      <c r="J20" s="50"/>
      <c r="K20" s="48"/>
      <c r="L20" s="49"/>
      <c r="M20" s="52"/>
      <c r="N20" s="51"/>
      <c r="O20" s="48"/>
      <c r="P20" s="49"/>
    </row>
    <row r="21" spans="2:16" x14ac:dyDescent="0.2">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8148979.6500000004</v>
      </c>
      <c r="L21" s="56">
        <f>'Pt 2 Premium and Claims'!L22+'Pt 2 Premium and Claims'!L23-'Pt 2 Premium and Claims'!L24-'Pt 2 Premium and Claims'!L25</f>
        <v>8148979.6499999994</v>
      </c>
      <c r="M21" s="55">
        <f>'Pt 2 Premium and Claims'!M22+'Pt 2 Premium and Claims'!M23-'Pt 2 Premium and Claims'!M24-'Pt 2 Premium and Claims'!M25</f>
        <v>68443411.871979058</v>
      </c>
      <c r="N21" s="56">
        <f>'Pt 2 Premium and Claims'!N22+'Pt 2 Premium and Claims'!N23-'Pt 2 Premium and Claims'!N24-'Pt 2 Premium and Claims'!N25</f>
        <v>68427148.474038944</v>
      </c>
      <c r="O21" s="55">
        <f>'Pt 2 Premium and Claims'!O22+'Pt 2 Premium and Claims'!O23-'Pt 2 Premium and Claims'!O24-'Pt 2 Premium and Claims'!O25</f>
        <v>18201786.838020951</v>
      </c>
      <c r="P21" s="56">
        <f>'Pt 2 Premium and Claims'!P22+'Pt 2 Premium and Claims'!P23-'Pt 2 Premium and Claims'!P24-'Pt 2 Premium and Claims'!P25</f>
        <v>18197911.335961062</v>
      </c>
    </row>
    <row r="22" spans="2:16" x14ac:dyDescent="0.2">
      <c r="B22" s="58"/>
      <c r="C22" s="59"/>
      <c r="D22" s="186"/>
      <c r="E22" s="60"/>
      <c r="F22" s="61"/>
      <c r="G22" s="62"/>
      <c r="H22" s="63"/>
      <c r="I22" s="60"/>
      <c r="J22" s="64"/>
      <c r="K22" s="60"/>
      <c r="L22" s="61"/>
      <c r="M22" s="60"/>
      <c r="N22" s="63"/>
      <c r="O22" s="60"/>
      <c r="P22" s="61"/>
    </row>
    <row r="23" spans="2:16" x14ac:dyDescent="0.2">
      <c r="B23" s="46" t="s">
        <v>1</v>
      </c>
      <c r="C23" s="47" t="s">
        <v>6</v>
      </c>
      <c r="D23" s="346"/>
      <c r="E23" s="52"/>
      <c r="F23" s="65"/>
      <c r="G23" s="50"/>
      <c r="H23" s="66"/>
      <c r="I23" s="52"/>
      <c r="J23" s="67"/>
      <c r="K23" s="52"/>
      <c r="L23" s="65"/>
      <c r="M23" s="52"/>
      <c r="N23" s="66"/>
      <c r="O23" s="52"/>
      <c r="P23" s="65"/>
    </row>
    <row r="24" spans="2:16" x14ac:dyDescent="0.2">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4638098.1099999994</v>
      </c>
      <c r="L24" s="56">
        <f>'Pt 2 Premium and Claims'!L51</f>
        <v>4474869.1100000031</v>
      </c>
      <c r="M24" s="55">
        <f>'Pt 2 Premium and Claims'!M51</f>
        <v>50801430.365970261</v>
      </c>
      <c r="N24" s="56">
        <f>'Pt 2 Premium and Claims'!N51</f>
        <v>49941236.96104715</v>
      </c>
      <c r="O24" s="55">
        <f>'Pt 2 Premium and Claims'!O51</f>
        <v>12388551.954029741</v>
      </c>
      <c r="P24" s="56">
        <f>'Pt 2 Premium and Claims'!P51</f>
        <v>12180005.048952859</v>
      </c>
    </row>
    <row r="25" spans="2:16" x14ac:dyDescent="0.2">
      <c r="B25" s="69"/>
      <c r="C25" s="59"/>
      <c r="D25" s="186"/>
      <c r="E25" s="60"/>
      <c r="F25" s="61"/>
      <c r="G25" s="62"/>
      <c r="H25" s="63"/>
      <c r="I25" s="60"/>
      <c r="J25" s="64"/>
      <c r="K25" s="60"/>
      <c r="L25" s="61"/>
      <c r="M25" s="60"/>
      <c r="N25" s="63"/>
      <c r="O25" s="60"/>
      <c r="P25" s="61"/>
    </row>
    <row r="26" spans="2:16" x14ac:dyDescent="0.2">
      <c r="B26" s="46" t="s">
        <v>2</v>
      </c>
      <c r="C26" s="47" t="s">
        <v>46</v>
      </c>
      <c r="D26" s="183"/>
      <c r="E26" s="52"/>
      <c r="F26" s="65"/>
      <c r="G26" s="50"/>
      <c r="H26" s="66"/>
      <c r="I26" s="52"/>
      <c r="J26" s="67"/>
      <c r="K26" s="52"/>
      <c r="L26" s="65"/>
      <c r="M26" s="52"/>
      <c r="N26" s="66"/>
      <c r="O26" s="52"/>
      <c r="P26" s="65"/>
    </row>
    <row r="27" spans="2:16" ht="30" x14ac:dyDescent="0.2">
      <c r="B27" s="53"/>
      <c r="C27" s="54">
        <v>3.1</v>
      </c>
      <c r="D27" s="345" t="s">
        <v>134</v>
      </c>
      <c r="E27" s="52"/>
      <c r="F27" s="65"/>
      <c r="G27" s="50"/>
      <c r="H27" s="66"/>
      <c r="I27" s="52"/>
      <c r="J27" s="67"/>
      <c r="K27" s="52"/>
      <c r="L27" s="65"/>
      <c r="M27" s="52"/>
      <c r="N27" s="66"/>
      <c r="O27" s="52"/>
      <c r="P27" s="65"/>
    </row>
    <row r="28" spans="2:16" x14ac:dyDescent="0.2">
      <c r="B28" s="53"/>
      <c r="C28" s="54"/>
      <c r="D28" s="345" t="s">
        <v>58</v>
      </c>
      <c r="E28" s="70"/>
      <c r="F28" s="71"/>
      <c r="G28" s="72"/>
      <c r="H28" s="73"/>
      <c r="I28" s="74"/>
      <c r="J28" s="75"/>
      <c r="K28" s="74">
        <v>369107.99</v>
      </c>
      <c r="L28" s="76">
        <v>369107.99</v>
      </c>
      <c r="M28" s="74">
        <v>-485606.53967889003</v>
      </c>
      <c r="N28" s="73">
        <v>-485606.53967889003</v>
      </c>
      <c r="O28" s="74">
        <v>-129182.54032111001</v>
      </c>
      <c r="P28" s="76">
        <v>-129182.54032111001</v>
      </c>
    </row>
    <row r="29" spans="2:16" ht="30" x14ac:dyDescent="0.2">
      <c r="B29" s="53"/>
      <c r="C29" s="54"/>
      <c r="D29" s="345" t="s">
        <v>67</v>
      </c>
      <c r="E29" s="74"/>
      <c r="F29" s="76"/>
      <c r="G29" s="72"/>
      <c r="H29" s="73"/>
      <c r="I29" s="74"/>
      <c r="J29" s="75"/>
      <c r="K29" s="74">
        <v>0</v>
      </c>
      <c r="L29" s="76">
        <v>0</v>
      </c>
      <c r="M29" s="74">
        <v>0</v>
      </c>
      <c r="N29" s="73">
        <v>0</v>
      </c>
      <c r="O29" s="74">
        <v>0</v>
      </c>
      <c r="P29" s="76">
        <v>0</v>
      </c>
    </row>
    <row r="30" spans="2:16" ht="45" x14ac:dyDescent="0.2">
      <c r="B30" s="53"/>
      <c r="C30" s="54">
        <v>3.2</v>
      </c>
      <c r="D30" s="345" t="s">
        <v>135</v>
      </c>
      <c r="E30" s="52"/>
      <c r="F30" s="65"/>
      <c r="G30" s="50"/>
      <c r="H30" s="66"/>
      <c r="I30" s="52"/>
      <c r="J30" s="67"/>
      <c r="K30" s="52"/>
      <c r="L30" s="65"/>
      <c r="M30" s="52"/>
      <c r="N30" s="66"/>
      <c r="O30" s="52"/>
      <c r="P30" s="65"/>
    </row>
    <row r="31" spans="2:16" x14ac:dyDescent="0.2">
      <c r="B31" s="53"/>
      <c r="C31" s="54"/>
      <c r="D31" s="344" t="s">
        <v>42</v>
      </c>
      <c r="E31" s="77"/>
      <c r="F31" s="76"/>
      <c r="G31" s="72"/>
      <c r="H31" s="73"/>
      <c r="I31" s="74"/>
      <c r="J31" s="75"/>
      <c r="K31" s="77">
        <v>45028.93</v>
      </c>
      <c r="L31" s="76">
        <v>45028.93</v>
      </c>
      <c r="M31" s="74">
        <v>-53415.59079124283</v>
      </c>
      <c r="N31" s="73">
        <v>-53415.59079124283</v>
      </c>
      <c r="O31" s="74">
        <v>-14209.779208757174</v>
      </c>
      <c r="P31" s="76">
        <v>-14209.779208757174</v>
      </c>
    </row>
    <row r="32" spans="2:16" x14ac:dyDescent="0.2">
      <c r="B32" s="53"/>
      <c r="C32" s="54"/>
      <c r="D32" s="344" t="s">
        <v>104</v>
      </c>
      <c r="E32" s="74"/>
      <c r="F32" s="76"/>
      <c r="G32" s="72"/>
      <c r="H32" s="73"/>
      <c r="I32" s="74"/>
      <c r="J32" s="75"/>
      <c r="K32" s="74">
        <v>99053.45</v>
      </c>
      <c r="L32" s="76">
        <v>99053.45</v>
      </c>
      <c r="M32" s="74">
        <v>1592121.1349927599</v>
      </c>
      <c r="N32" s="73">
        <v>1592121.1349927599</v>
      </c>
      <c r="O32" s="74">
        <v>423540.94500724098</v>
      </c>
      <c r="P32" s="76">
        <v>423540.94500724098</v>
      </c>
    </row>
    <row r="33" spans="2:16" x14ac:dyDescent="0.2">
      <c r="B33" s="53"/>
      <c r="C33" s="54"/>
      <c r="D33" s="344" t="s">
        <v>103</v>
      </c>
      <c r="E33" s="74"/>
      <c r="F33" s="76"/>
      <c r="G33" s="72"/>
      <c r="H33" s="73"/>
      <c r="I33" s="74"/>
      <c r="J33" s="75"/>
      <c r="K33" s="74">
        <v>0</v>
      </c>
      <c r="L33" s="76">
        <v>0</v>
      </c>
      <c r="M33" s="74">
        <v>0</v>
      </c>
      <c r="N33" s="73">
        <v>0</v>
      </c>
      <c r="O33" s="74">
        <v>0</v>
      </c>
      <c r="P33" s="76">
        <v>0</v>
      </c>
    </row>
    <row r="34" spans="2:16" x14ac:dyDescent="0.2">
      <c r="B34" s="53"/>
      <c r="C34" s="54">
        <v>3.3</v>
      </c>
      <c r="D34" s="344" t="s">
        <v>21</v>
      </c>
      <c r="E34" s="77"/>
      <c r="F34" s="76"/>
      <c r="G34" s="72"/>
      <c r="H34" s="73"/>
      <c r="I34" s="74"/>
      <c r="J34" s="75"/>
      <c r="K34" s="77">
        <v>7281.38</v>
      </c>
      <c r="L34" s="76">
        <v>7281.38</v>
      </c>
      <c r="M34" s="74">
        <v>55782.040567395503</v>
      </c>
      <c r="N34" s="73">
        <v>55782.040567395503</v>
      </c>
      <c r="O34" s="74">
        <v>14839.309432604499</v>
      </c>
      <c r="P34" s="76">
        <v>14839.309432604499</v>
      </c>
    </row>
    <row r="35" spans="2:16" x14ac:dyDescent="0.2">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520471.75</v>
      </c>
      <c r="L35" s="79">
        <f t="shared" si="0"/>
        <v>520471.75</v>
      </c>
      <c r="M35" s="78">
        <f t="shared" si="0"/>
        <v>1108881.0450900225</v>
      </c>
      <c r="N35" s="79">
        <f t="shared" si="0"/>
        <v>1108881.0450900225</v>
      </c>
      <c r="O35" s="78">
        <f t="shared" si="0"/>
        <v>294987.9349099783</v>
      </c>
      <c r="P35" s="79">
        <f t="shared" si="0"/>
        <v>294987.9349099783</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4" t="s">
        <v>18</v>
      </c>
      <c r="E38" s="74"/>
      <c r="F38" s="76"/>
      <c r="G38" s="72"/>
      <c r="H38" s="76"/>
      <c r="I38" s="74"/>
      <c r="J38" s="76"/>
      <c r="K38" s="74">
        <v>2708.75</v>
      </c>
      <c r="L38" s="76">
        <v>2708.75</v>
      </c>
      <c r="M38" s="74">
        <v>474769.715000358</v>
      </c>
      <c r="N38" s="76">
        <v>474769.715000358</v>
      </c>
      <c r="O38" s="74">
        <v>126299.694999642</v>
      </c>
      <c r="P38" s="76">
        <v>126299.694999642</v>
      </c>
    </row>
    <row r="39" spans="2:16" x14ac:dyDescent="0.2">
      <c r="B39" s="54"/>
      <c r="C39" s="54">
        <v>4.2</v>
      </c>
      <c r="D39" s="344" t="s">
        <v>19</v>
      </c>
      <c r="E39" s="74"/>
      <c r="F39" s="76"/>
      <c r="G39" s="72"/>
      <c r="H39" s="76"/>
      <c r="I39" s="74"/>
      <c r="J39" s="76"/>
      <c r="K39" s="74">
        <v>306743.89</v>
      </c>
      <c r="L39" s="76">
        <v>306743.89</v>
      </c>
      <c r="M39" s="74">
        <v>7564741.2522292603</v>
      </c>
      <c r="N39" s="76">
        <v>7564741.2522292603</v>
      </c>
      <c r="O39" s="74">
        <v>2012395.6577707401</v>
      </c>
      <c r="P39" s="76">
        <v>2012395.6577707401</v>
      </c>
    </row>
    <row r="40" spans="2:16" x14ac:dyDescent="0.2">
      <c r="B40" s="54"/>
      <c r="C40" s="54">
        <v>4.3</v>
      </c>
      <c r="D40" s="344" t="s">
        <v>22</v>
      </c>
      <c r="E40" s="52"/>
      <c r="F40" s="65"/>
      <c r="G40" s="50"/>
      <c r="H40" s="65"/>
      <c r="I40" s="52"/>
      <c r="J40" s="65"/>
      <c r="K40" s="52"/>
      <c r="L40" s="65"/>
      <c r="M40" s="52"/>
      <c r="N40" s="65"/>
      <c r="O40" s="52"/>
      <c r="P40" s="65"/>
    </row>
    <row r="41" spans="2:16" ht="17.25" customHeight="1" x14ac:dyDescent="0.2">
      <c r="B41" s="54"/>
      <c r="C41" s="54"/>
      <c r="D41" s="345" t="s">
        <v>122</v>
      </c>
      <c r="E41" s="77"/>
      <c r="F41" s="76"/>
      <c r="G41" s="348"/>
      <c r="H41" s="76"/>
      <c r="I41" s="77"/>
      <c r="J41" s="76"/>
      <c r="K41" s="77">
        <v>39128.81</v>
      </c>
      <c r="L41" s="76">
        <v>39128.81</v>
      </c>
      <c r="M41" s="77">
        <v>290972.94514866511</v>
      </c>
      <c r="N41" s="76">
        <v>290972.94514866511</v>
      </c>
      <c r="O41" s="77">
        <v>77405.51485133465</v>
      </c>
      <c r="P41" s="76">
        <v>77405.51485133465</v>
      </c>
    </row>
    <row r="42" spans="2:16" ht="30" x14ac:dyDescent="0.2">
      <c r="B42" s="54"/>
      <c r="C42" s="80"/>
      <c r="D42" s="345" t="s">
        <v>123</v>
      </c>
      <c r="E42" s="77"/>
      <c r="F42" s="76"/>
      <c r="G42" s="348"/>
      <c r="H42" s="76"/>
      <c r="I42" s="77"/>
      <c r="J42" s="76"/>
      <c r="K42" s="77">
        <v>182.85</v>
      </c>
      <c r="L42" s="76">
        <v>182.85</v>
      </c>
      <c r="M42" s="77">
        <v>1344.39098809247</v>
      </c>
      <c r="N42" s="76">
        <v>1344.39098809247</v>
      </c>
      <c r="O42" s="77">
        <v>357.63901190752898</v>
      </c>
      <c r="P42" s="76">
        <v>357.63901190752898</v>
      </c>
    </row>
    <row r="43" spans="2:16" x14ac:dyDescent="0.2">
      <c r="B43" s="54"/>
      <c r="C43" s="54">
        <v>4.4000000000000004</v>
      </c>
      <c r="D43" s="344" t="s">
        <v>20</v>
      </c>
      <c r="E43" s="77"/>
      <c r="F43" s="350"/>
      <c r="G43" s="348"/>
      <c r="H43" s="72"/>
      <c r="I43" s="77"/>
      <c r="J43" s="72"/>
      <c r="K43" s="77">
        <v>1390369.6</v>
      </c>
      <c r="L43" s="72">
        <v>1390369.6</v>
      </c>
      <c r="M43" s="77">
        <v>10575019.432619123</v>
      </c>
      <c r="N43" s="72">
        <v>10575019.432619123</v>
      </c>
      <c r="O43" s="77">
        <v>2813199.0873808772</v>
      </c>
      <c r="P43" s="350">
        <v>2813199.0873808772</v>
      </c>
    </row>
    <row r="44" spans="2:16" x14ac:dyDescent="0.2">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1739133.9</v>
      </c>
      <c r="L44" s="79">
        <f t="shared" si="1"/>
        <v>1739133.9</v>
      </c>
      <c r="M44" s="78">
        <f t="shared" si="1"/>
        <v>18906847.735985499</v>
      </c>
      <c r="N44" s="79">
        <f t="shared" si="1"/>
        <v>18906847.735985499</v>
      </c>
      <c r="O44" s="78">
        <f t="shared" si="1"/>
        <v>5029657.5940145012</v>
      </c>
      <c r="P44" s="79">
        <f t="shared" si="1"/>
        <v>5029657.5940145012</v>
      </c>
    </row>
    <row r="45" spans="2:16" x14ac:dyDescent="0.2">
      <c r="B45" s="81"/>
      <c r="C45" s="81"/>
      <c r="D45" s="347"/>
      <c r="E45" s="52"/>
      <c r="F45" s="65"/>
      <c r="G45" s="50"/>
      <c r="H45" s="66"/>
      <c r="I45" s="52"/>
      <c r="J45" s="67"/>
      <c r="K45" s="52"/>
      <c r="L45" s="65"/>
      <c r="M45" s="52"/>
      <c r="N45" s="66"/>
      <c r="O45" s="52"/>
      <c r="P45" s="65"/>
    </row>
    <row r="46" spans="2:16" x14ac:dyDescent="0.2">
      <c r="B46" s="68" t="s">
        <v>4</v>
      </c>
      <c r="C46" s="82" t="s">
        <v>48</v>
      </c>
      <c r="D46" s="346"/>
      <c r="E46" s="52"/>
      <c r="F46" s="65"/>
      <c r="G46" s="50"/>
      <c r="H46" s="66"/>
      <c r="I46" s="52"/>
      <c r="J46" s="67"/>
      <c r="K46" s="52"/>
      <c r="L46" s="65"/>
      <c r="M46" s="52"/>
      <c r="N46" s="66"/>
      <c r="O46" s="52"/>
      <c r="P46" s="65"/>
    </row>
    <row r="47" spans="2:16" x14ac:dyDescent="0.2">
      <c r="B47" s="53"/>
      <c r="C47" s="54">
        <v>5.0999999999999996</v>
      </c>
      <c r="D47" s="344" t="s">
        <v>5</v>
      </c>
      <c r="E47" s="83"/>
      <c r="F47" s="351"/>
      <c r="G47" s="84"/>
      <c r="H47" s="84"/>
      <c r="I47" s="83"/>
      <c r="J47" s="84"/>
      <c r="K47" s="83">
        <v>17552</v>
      </c>
      <c r="L47" s="84">
        <v>17552</v>
      </c>
      <c r="M47" s="83">
        <v>125931.354919454</v>
      </c>
      <c r="N47" s="84">
        <v>125931.354919454</v>
      </c>
      <c r="O47" s="83">
        <v>33500.645080545699</v>
      </c>
      <c r="P47" s="340">
        <v>33500.645080545699</v>
      </c>
    </row>
    <row r="48" spans="2:16" x14ac:dyDescent="0.2">
      <c r="B48" s="53"/>
      <c r="C48" s="54">
        <v>5.2</v>
      </c>
      <c r="D48" s="344" t="s">
        <v>27</v>
      </c>
      <c r="E48" s="83"/>
      <c r="F48" s="351"/>
      <c r="G48" s="84"/>
      <c r="H48" s="84"/>
      <c r="I48" s="83"/>
      <c r="J48" s="84"/>
      <c r="K48" s="83">
        <v>219258</v>
      </c>
      <c r="L48" s="84">
        <v>219258</v>
      </c>
      <c r="M48" s="83">
        <v>1414532.5535583301</v>
      </c>
      <c r="N48" s="84">
        <v>1414532.5535583301</v>
      </c>
      <c r="O48" s="83">
        <v>376279.446441665</v>
      </c>
      <c r="P48" s="85">
        <v>376279.446441665</v>
      </c>
    </row>
    <row r="49" spans="2:16" ht="15.75" thickBot="1" x14ac:dyDescent="0.25">
      <c r="B49" s="53"/>
      <c r="C49" s="54">
        <v>5.3</v>
      </c>
      <c r="D49" s="344" t="s">
        <v>23</v>
      </c>
      <c r="E49" s="86">
        <f>E48/12</f>
        <v>0</v>
      </c>
      <c r="F49" s="87">
        <f t="shared" ref="F49:P49" si="2">F48/12</f>
        <v>0</v>
      </c>
      <c r="G49" s="349">
        <f t="shared" si="2"/>
        <v>0</v>
      </c>
      <c r="H49" s="87">
        <f>H48/12</f>
        <v>0</v>
      </c>
      <c r="I49" s="86">
        <f t="shared" si="2"/>
        <v>0</v>
      </c>
      <c r="J49" s="87">
        <f t="shared" si="2"/>
        <v>0</v>
      </c>
      <c r="K49" s="86">
        <f t="shared" si="2"/>
        <v>18271.5</v>
      </c>
      <c r="L49" s="87">
        <f t="shared" si="2"/>
        <v>18271.5</v>
      </c>
      <c r="M49" s="86">
        <f>M48/12</f>
        <v>117877.7127965275</v>
      </c>
      <c r="N49" s="87">
        <f>N48/12</f>
        <v>117877.7127965275</v>
      </c>
      <c r="O49" s="86">
        <f t="shared" si="2"/>
        <v>31356.620536805418</v>
      </c>
      <c r="P49" s="87">
        <f t="shared" si="2"/>
        <v>31356.620536805418</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c r="F52" s="104"/>
      <c r="G52" s="104"/>
      <c r="H52" s="104"/>
      <c r="I52" s="104"/>
      <c r="J52" s="104"/>
      <c r="K52" s="98"/>
      <c r="L52" s="104"/>
      <c r="M52" s="104"/>
      <c r="N52" s="104"/>
      <c r="O52" s="104"/>
      <c r="P52" s="105"/>
    </row>
    <row r="53" spans="2:16" ht="15.75" thickBot="1" x14ac:dyDescent="0.25">
      <c r="B53" s="106" t="s">
        <v>57</v>
      </c>
      <c r="C53" s="107" t="s">
        <v>129</v>
      </c>
      <c r="D53" s="108"/>
      <c r="E53" s="109"/>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Normal="100" workbookViewId="0">
      <selection activeCell="S19" sqref="S19"/>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hidden="1" customWidth="1"/>
    <col min="6" max="6" width="27.42578125" style="6" hidden="1" customWidth="1"/>
    <col min="7" max="7" width="17.85546875" style="6" hidden="1" customWidth="1"/>
    <col min="8" max="8" width="25.140625" style="6" hidden="1" customWidth="1"/>
    <col min="9" max="10" width="19.42578125" style="6" hidden="1" customWidth="1"/>
    <col min="11"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1"/>
      <c r="C6" s="317"/>
      <c r="D6" s="338">
        <f>'Cover Page'!C7</f>
        <v>0</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1"/>
      <c r="C8" s="317"/>
      <c r="D8" s="318" t="str">
        <f>'Cover Page'!C8</f>
        <v>Humana Insurance Company</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1"/>
      <c r="C10" s="317"/>
      <c r="D10" s="319" t="str">
        <f>'Cover Page'!C9</f>
        <v>Humana Insurance Company</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3"/>
      <c r="E21" s="120"/>
      <c r="F21" s="121"/>
      <c r="G21" s="120"/>
      <c r="H21" s="122"/>
      <c r="I21" s="120"/>
      <c r="J21" s="121"/>
      <c r="K21" s="120"/>
      <c r="L21" s="121"/>
      <c r="M21" s="120"/>
      <c r="N21" s="122"/>
      <c r="O21" s="120"/>
      <c r="P21" s="121"/>
    </row>
    <row r="22" spans="2:16" s="12" customFormat="1" x14ac:dyDescent="0.2">
      <c r="B22" s="53"/>
      <c r="C22" s="54">
        <v>1.1000000000000001</v>
      </c>
      <c r="D22" s="344" t="s">
        <v>15</v>
      </c>
      <c r="E22" s="358"/>
      <c r="F22" s="124"/>
      <c r="G22" s="123"/>
      <c r="H22" s="124"/>
      <c r="I22" s="123"/>
      <c r="J22" s="124"/>
      <c r="K22" s="123">
        <v>8136419.5499999998</v>
      </c>
      <c r="L22" s="124">
        <v>8148979.6499999994</v>
      </c>
      <c r="M22" s="123">
        <v>68450956.990024701</v>
      </c>
      <c r="N22" s="124">
        <v>68427148.474038944</v>
      </c>
      <c r="O22" s="123">
        <v>18204078.7399753</v>
      </c>
      <c r="P22" s="124">
        <v>18197911.335961062</v>
      </c>
    </row>
    <row r="23" spans="2:16" s="12" customFormat="1" x14ac:dyDescent="0.2">
      <c r="B23" s="53"/>
      <c r="C23" s="54">
        <v>1.2</v>
      </c>
      <c r="D23" s="344" t="s">
        <v>16</v>
      </c>
      <c r="E23" s="123"/>
      <c r="F23" s="124"/>
      <c r="G23" s="123"/>
      <c r="H23" s="124"/>
      <c r="I23" s="123"/>
      <c r="J23" s="124"/>
      <c r="K23" s="123">
        <v>206147.69</v>
      </c>
      <c r="L23" s="124">
        <v>0</v>
      </c>
      <c r="M23" s="123">
        <v>12401.098328898201</v>
      </c>
      <c r="N23" s="124">
        <v>0</v>
      </c>
      <c r="O23" s="123">
        <v>3014.2516711018102</v>
      </c>
      <c r="P23" s="124">
        <v>0</v>
      </c>
    </row>
    <row r="24" spans="2:16" s="12" customFormat="1" x14ac:dyDescent="0.2">
      <c r="B24" s="53"/>
      <c r="C24" s="54">
        <v>1.3</v>
      </c>
      <c r="D24" s="344" t="s">
        <v>34</v>
      </c>
      <c r="E24" s="123"/>
      <c r="F24" s="124"/>
      <c r="G24" s="123"/>
      <c r="H24" s="124"/>
      <c r="I24" s="123"/>
      <c r="J24" s="124"/>
      <c r="K24" s="123">
        <v>193587.59</v>
      </c>
      <c r="L24" s="124">
        <v>0</v>
      </c>
      <c r="M24" s="123">
        <v>19946.216374550801</v>
      </c>
      <c r="N24" s="124">
        <v>0</v>
      </c>
      <c r="O24" s="123">
        <v>5306.1536254492103</v>
      </c>
      <c r="P24" s="124">
        <v>0</v>
      </c>
    </row>
    <row r="25" spans="2:16" s="12" customFormat="1" x14ac:dyDescent="0.2">
      <c r="B25" s="53"/>
      <c r="C25" s="54">
        <v>1.4</v>
      </c>
      <c r="D25" s="344" t="s">
        <v>17</v>
      </c>
      <c r="E25" s="123"/>
      <c r="F25" s="124"/>
      <c r="G25" s="123"/>
      <c r="H25" s="124"/>
      <c r="I25" s="123"/>
      <c r="J25" s="124"/>
      <c r="K25" s="123"/>
      <c r="L25" s="124"/>
      <c r="M25" s="123"/>
      <c r="N25" s="124"/>
      <c r="O25" s="123"/>
      <c r="P25" s="124"/>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1</v>
      </c>
      <c r="C27" s="82" t="s">
        <v>65</v>
      </c>
      <c r="D27" s="344"/>
      <c r="E27" s="130"/>
      <c r="F27" s="131"/>
      <c r="G27" s="130"/>
      <c r="H27" s="132"/>
      <c r="I27" s="130"/>
      <c r="J27" s="131"/>
      <c r="K27" s="130"/>
      <c r="L27" s="131"/>
      <c r="M27" s="130"/>
      <c r="N27" s="132"/>
      <c r="O27" s="130"/>
      <c r="P27" s="131"/>
    </row>
    <row r="28" spans="2:16" s="12" customFormat="1" x14ac:dyDescent="0.2">
      <c r="B28" s="53"/>
      <c r="C28" s="54">
        <v>2.1</v>
      </c>
      <c r="D28" s="344" t="s">
        <v>39</v>
      </c>
      <c r="E28" s="130"/>
      <c r="F28" s="131"/>
      <c r="G28" s="130"/>
      <c r="H28" s="132"/>
      <c r="I28" s="130"/>
      <c r="J28" s="131"/>
      <c r="K28" s="130"/>
      <c r="L28" s="131"/>
      <c r="M28" s="130"/>
      <c r="N28" s="132"/>
      <c r="O28" s="130"/>
      <c r="P28" s="131"/>
    </row>
    <row r="29" spans="2:16" s="12" customFormat="1" x14ac:dyDescent="0.2">
      <c r="B29" s="53"/>
      <c r="C29" s="54"/>
      <c r="D29" s="344" t="s">
        <v>55</v>
      </c>
      <c r="E29" s="123"/>
      <c r="F29" s="133"/>
      <c r="G29" s="123"/>
      <c r="H29" s="133"/>
      <c r="I29" s="123"/>
      <c r="J29" s="133"/>
      <c r="K29" s="123">
        <v>4559535.33</v>
      </c>
      <c r="L29" s="133"/>
      <c r="M29" s="123">
        <v>49735602.237784497</v>
      </c>
      <c r="N29" s="133"/>
      <c r="O29" s="123">
        <v>12033395.4722155</v>
      </c>
      <c r="P29" s="133"/>
    </row>
    <row r="30" spans="2:16" s="12" customFormat="1" ht="28.5" customHeight="1" x14ac:dyDescent="0.2">
      <c r="B30" s="53"/>
      <c r="C30" s="54"/>
      <c r="D30" s="345" t="s">
        <v>54</v>
      </c>
      <c r="E30" s="134"/>
      <c r="F30" s="124"/>
      <c r="G30" s="134"/>
      <c r="H30" s="124"/>
      <c r="I30" s="134"/>
      <c r="J30" s="124"/>
      <c r="K30" s="134"/>
      <c r="L30" s="124">
        <v>4372064.9100000029</v>
      </c>
      <c r="M30" s="134"/>
      <c r="N30" s="124">
        <v>48833918.846679069</v>
      </c>
      <c r="O30" s="134"/>
      <c r="P30" s="124">
        <v>11909944.853320943</v>
      </c>
    </row>
    <row r="31" spans="2:16" s="12" customFormat="1" x14ac:dyDescent="0.2">
      <c r="B31" s="53"/>
      <c r="C31" s="54">
        <v>2.2000000000000002</v>
      </c>
      <c r="D31" s="344" t="s">
        <v>35</v>
      </c>
      <c r="E31" s="130"/>
      <c r="F31" s="131"/>
      <c r="G31" s="130"/>
      <c r="H31" s="132"/>
      <c r="I31" s="130"/>
      <c r="J31" s="131"/>
      <c r="K31" s="130"/>
      <c r="L31" s="131"/>
      <c r="M31" s="130"/>
      <c r="N31" s="132"/>
      <c r="O31" s="130"/>
      <c r="P31" s="131"/>
    </row>
    <row r="32" spans="2:16" s="12" customFormat="1" ht="30" x14ac:dyDescent="0.2">
      <c r="B32" s="53"/>
      <c r="C32" s="54"/>
      <c r="D32" s="345" t="s">
        <v>51</v>
      </c>
      <c r="E32" s="123"/>
      <c r="F32" s="133"/>
      <c r="G32" s="123"/>
      <c r="H32" s="135"/>
      <c r="I32" s="123"/>
      <c r="J32" s="133"/>
      <c r="K32" s="123">
        <v>452195.76</v>
      </c>
      <c r="L32" s="133"/>
      <c r="M32" s="123">
        <v>4185266.01474737</v>
      </c>
      <c r="N32" s="135"/>
      <c r="O32" s="123">
        <v>1113377.29525263</v>
      </c>
      <c r="P32" s="133"/>
    </row>
    <row r="33" spans="2:16" s="12" customFormat="1" ht="30" x14ac:dyDescent="0.2">
      <c r="B33" s="53"/>
      <c r="C33" s="54"/>
      <c r="D33" s="345" t="s">
        <v>44</v>
      </c>
      <c r="E33" s="134"/>
      <c r="F33" s="124"/>
      <c r="G33" s="134"/>
      <c r="H33" s="136"/>
      <c r="I33" s="134"/>
      <c r="J33" s="124"/>
      <c r="K33" s="134"/>
      <c r="L33" s="124">
        <v>102804.20000000003</v>
      </c>
      <c r="M33" s="134"/>
      <c r="N33" s="136">
        <v>1107318.1143680846</v>
      </c>
      <c r="O33" s="134"/>
      <c r="P33" s="124">
        <v>270060.19563191518</v>
      </c>
    </row>
    <row r="34" spans="2:16" s="12" customFormat="1" x14ac:dyDescent="0.2">
      <c r="B34" s="53"/>
      <c r="C34" s="54">
        <v>2.2999999999999998</v>
      </c>
      <c r="D34" s="344" t="s">
        <v>28</v>
      </c>
      <c r="E34" s="123"/>
      <c r="F34" s="133"/>
      <c r="G34" s="123"/>
      <c r="H34" s="135"/>
      <c r="I34" s="123"/>
      <c r="J34" s="133"/>
      <c r="K34" s="123">
        <v>373632.98</v>
      </c>
      <c r="L34" s="133"/>
      <c r="M34" s="123">
        <v>3119437.8865616098</v>
      </c>
      <c r="N34" s="135"/>
      <c r="O34" s="123">
        <v>758220.81343838898</v>
      </c>
      <c r="P34" s="133"/>
    </row>
    <row r="35" spans="2:16" s="12" customFormat="1" x14ac:dyDescent="0.2">
      <c r="B35" s="53"/>
      <c r="C35" s="54">
        <v>2.4</v>
      </c>
      <c r="D35" s="344" t="s">
        <v>36</v>
      </c>
      <c r="E35" s="130"/>
      <c r="F35" s="131"/>
      <c r="G35" s="130"/>
      <c r="H35" s="132"/>
      <c r="I35" s="130"/>
      <c r="J35" s="131"/>
      <c r="K35" s="130"/>
      <c r="L35" s="131"/>
      <c r="M35" s="130"/>
      <c r="N35" s="132"/>
      <c r="O35" s="130"/>
      <c r="P35" s="131"/>
    </row>
    <row r="36" spans="2:16" s="12" customFormat="1" ht="30" x14ac:dyDescent="0.2">
      <c r="B36" s="53"/>
      <c r="C36" s="54"/>
      <c r="D36" s="345" t="s">
        <v>52</v>
      </c>
      <c r="E36" s="123"/>
      <c r="F36" s="133"/>
      <c r="G36" s="123"/>
      <c r="H36" s="135"/>
      <c r="I36" s="123"/>
      <c r="J36" s="133"/>
      <c r="K36" s="123"/>
      <c r="L36" s="133"/>
      <c r="M36" s="123"/>
      <c r="N36" s="135"/>
      <c r="O36" s="123"/>
      <c r="P36" s="133"/>
    </row>
    <row r="37" spans="2:16" s="12" customFormat="1" ht="30" x14ac:dyDescent="0.2">
      <c r="B37" s="53"/>
      <c r="C37" s="54"/>
      <c r="D37" s="345" t="s">
        <v>43</v>
      </c>
      <c r="E37" s="134"/>
      <c r="F37" s="124"/>
      <c r="G37" s="134"/>
      <c r="H37" s="136"/>
      <c r="I37" s="134"/>
      <c r="J37" s="124"/>
      <c r="K37" s="134"/>
      <c r="L37" s="124"/>
      <c r="M37" s="134"/>
      <c r="N37" s="136"/>
      <c r="O37" s="134"/>
      <c r="P37" s="124"/>
    </row>
    <row r="38" spans="2:16" s="12" customFormat="1" x14ac:dyDescent="0.2">
      <c r="B38" s="53"/>
      <c r="C38" s="54">
        <v>2.5</v>
      </c>
      <c r="D38" s="344" t="s">
        <v>29</v>
      </c>
      <c r="E38" s="123"/>
      <c r="F38" s="133"/>
      <c r="G38" s="123"/>
      <c r="H38" s="135"/>
      <c r="I38" s="123"/>
      <c r="J38" s="133"/>
      <c r="K38" s="123"/>
      <c r="L38" s="133"/>
      <c r="M38" s="123"/>
      <c r="N38" s="135"/>
      <c r="O38" s="123"/>
      <c r="P38" s="133"/>
    </row>
    <row r="39" spans="2:16" s="12" customFormat="1" x14ac:dyDescent="0.2">
      <c r="B39" s="53"/>
      <c r="C39" s="54">
        <v>2.6</v>
      </c>
      <c r="D39" s="344" t="s">
        <v>31</v>
      </c>
      <c r="E39" s="130"/>
      <c r="F39" s="131"/>
      <c r="G39" s="130"/>
      <c r="H39" s="132"/>
      <c r="I39" s="130"/>
      <c r="J39" s="131"/>
      <c r="K39" s="130"/>
      <c r="L39" s="131"/>
      <c r="M39" s="130"/>
      <c r="N39" s="132"/>
      <c r="O39" s="130"/>
      <c r="P39" s="131"/>
    </row>
    <row r="40" spans="2:16" s="12" customFormat="1" ht="28.5" customHeight="1" x14ac:dyDescent="0.2">
      <c r="B40" s="53"/>
      <c r="C40" s="54"/>
      <c r="D40" s="345" t="s">
        <v>112</v>
      </c>
      <c r="E40" s="123"/>
      <c r="F40" s="133"/>
      <c r="G40" s="123"/>
      <c r="H40" s="135"/>
      <c r="I40" s="123"/>
      <c r="J40" s="133"/>
      <c r="K40" s="123"/>
      <c r="L40" s="133"/>
      <c r="M40" s="123"/>
      <c r="N40" s="135"/>
      <c r="O40" s="123"/>
      <c r="P40" s="133"/>
    </row>
    <row r="41" spans="2:16" s="12" customFormat="1" ht="27.95" customHeight="1" x14ac:dyDescent="0.2">
      <c r="B41" s="53"/>
      <c r="C41" s="54"/>
      <c r="D41" s="345" t="s">
        <v>113</v>
      </c>
      <c r="E41" s="134"/>
      <c r="F41" s="124"/>
      <c r="G41" s="134"/>
      <c r="H41" s="136"/>
      <c r="I41" s="134"/>
      <c r="J41" s="124"/>
      <c r="K41" s="134"/>
      <c r="L41" s="124"/>
      <c r="M41" s="134"/>
      <c r="N41" s="136"/>
      <c r="O41" s="134"/>
      <c r="P41" s="124"/>
    </row>
    <row r="42" spans="2:16" s="12" customFormat="1" x14ac:dyDescent="0.2">
      <c r="B42" s="53"/>
      <c r="C42" s="54">
        <v>2.7</v>
      </c>
      <c r="D42" s="344" t="s">
        <v>37</v>
      </c>
      <c r="E42" s="130"/>
      <c r="F42" s="131"/>
      <c r="G42" s="130"/>
      <c r="H42" s="132"/>
      <c r="I42" s="130"/>
      <c r="J42" s="131"/>
      <c r="K42" s="130"/>
      <c r="L42" s="131"/>
      <c r="M42" s="130"/>
      <c r="N42" s="132"/>
      <c r="O42" s="130"/>
      <c r="P42" s="131"/>
    </row>
    <row r="43" spans="2:16" s="12" customFormat="1" x14ac:dyDescent="0.2">
      <c r="B43" s="53"/>
      <c r="C43" s="54"/>
      <c r="D43" s="345" t="s">
        <v>114</v>
      </c>
      <c r="E43" s="123"/>
      <c r="F43" s="133"/>
      <c r="G43" s="123"/>
      <c r="H43" s="135"/>
      <c r="I43" s="123"/>
      <c r="J43" s="133"/>
      <c r="K43" s="123"/>
      <c r="L43" s="133"/>
      <c r="M43" s="123"/>
      <c r="N43" s="135"/>
      <c r="O43" s="123"/>
      <c r="P43" s="133"/>
    </row>
    <row r="44" spans="2:16" s="12" customFormat="1" ht="30" x14ac:dyDescent="0.2">
      <c r="B44" s="53"/>
      <c r="C44" s="54"/>
      <c r="D44" s="345" t="s">
        <v>115</v>
      </c>
      <c r="E44" s="134"/>
      <c r="F44" s="124"/>
      <c r="G44" s="134"/>
      <c r="H44" s="136"/>
      <c r="I44" s="134"/>
      <c r="J44" s="124"/>
      <c r="K44" s="134"/>
      <c r="L44" s="124"/>
      <c r="M44" s="134"/>
      <c r="N44" s="136"/>
      <c r="O44" s="134"/>
      <c r="P44" s="124"/>
    </row>
    <row r="45" spans="2:16" s="12" customFormat="1" x14ac:dyDescent="0.2">
      <c r="B45" s="53"/>
      <c r="C45" s="137" t="s">
        <v>116</v>
      </c>
      <c r="D45" s="344" t="s">
        <v>30</v>
      </c>
      <c r="E45" s="123"/>
      <c r="F45" s="138"/>
      <c r="G45" s="123"/>
      <c r="H45" s="139"/>
      <c r="I45" s="123"/>
      <c r="J45" s="138"/>
      <c r="K45" s="123"/>
      <c r="L45" s="138"/>
      <c r="M45" s="123"/>
      <c r="N45" s="139"/>
      <c r="O45" s="123"/>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117</v>
      </c>
      <c r="E47" s="123"/>
      <c r="F47" s="142"/>
      <c r="G47" s="123"/>
      <c r="H47" s="143"/>
      <c r="I47" s="123"/>
      <c r="J47" s="142"/>
      <c r="K47" s="123"/>
      <c r="L47" s="142"/>
      <c r="M47" s="123"/>
      <c r="N47" s="143"/>
      <c r="O47" s="123"/>
      <c r="P47" s="142"/>
    </row>
    <row r="48" spans="2:16" s="12" customFormat="1" x14ac:dyDescent="0.2">
      <c r="B48" s="53"/>
      <c r="C48" s="54"/>
      <c r="D48" s="344" t="s">
        <v>118</v>
      </c>
      <c r="E48" s="123"/>
      <c r="F48" s="142"/>
      <c r="G48" s="123"/>
      <c r="H48" s="143"/>
      <c r="I48" s="123"/>
      <c r="J48" s="142"/>
      <c r="K48" s="123"/>
      <c r="L48" s="142"/>
      <c r="M48" s="123"/>
      <c r="N48" s="143"/>
      <c r="O48" s="123"/>
      <c r="P48" s="142"/>
    </row>
    <row r="49" spans="1:16" s="12" customFormat="1" x14ac:dyDescent="0.2">
      <c r="B49" s="53"/>
      <c r="C49" s="54"/>
      <c r="D49" s="344" t="s">
        <v>119</v>
      </c>
      <c r="E49" s="123"/>
      <c r="F49" s="138"/>
      <c r="G49" s="123"/>
      <c r="H49" s="139"/>
      <c r="I49" s="123"/>
      <c r="J49" s="138"/>
      <c r="K49" s="123"/>
      <c r="L49" s="138"/>
      <c r="M49" s="123"/>
      <c r="N49" s="139"/>
      <c r="O49" s="123"/>
      <c r="P49" s="138"/>
    </row>
    <row r="50" spans="1:16" s="12" customFormat="1" x14ac:dyDescent="0.2">
      <c r="B50" s="53"/>
      <c r="C50" s="144" t="s">
        <v>14</v>
      </c>
      <c r="D50" s="344" t="s">
        <v>26</v>
      </c>
      <c r="E50" s="123"/>
      <c r="F50" s="124"/>
      <c r="G50" s="123"/>
      <c r="H50" s="136"/>
      <c r="I50" s="123"/>
      <c r="J50" s="124"/>
      <c r="K50" s="123"/>
      <c r="L50" s="124"/>
      <c r="M50" s="123"/>
      <c r="N50" s="136"/>
      <c r="O50" s="123"/>
      <c r="P50" s="124"/>
    </row>
    <row r="51" spans="1:16" s="12" customFormat="1" x14ac:dyDescent="0.2">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4638098.1099999994</v>
      </c>
      <c r="L51" s="79">
        <f>L30+L33+L37+L41+L44+L47+L48+L50</f>
        <v>4474869.1100000031</v>
      </c>
      <c r="M51" s="78">
        <f>M29+M32-M34+M36-M38+M40+M43-M45+M47+M48-M49+M50</f>
        <v>50801430.365970261</v>
      </c>
      <c r="N51" s="79">
        <f>N30+N33+N37+N41+N44+N47+N48+N50</f>
        <v>49941236.96104715</v>
      </c>
      <c r="O51" s="78">
        <f>O29+O32-O34+O36-O38+O40+O43-O45+O47+O48-O49+O50</f>
        <v>12388551.954029741</v>
      </c>
      <c r="P51" s="79">
        <f>P30+P33+P37+P41+P44+P47+P48+P50</f>
        <v>12180005.048952859</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Normal="100" workbookViewId="0">
      <selection activeCell="D4" sqref="D4"/>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f>'Cover Page'!C7</f>
        <v>0</v>
      </c>
      <c r="D6" s="288" t="s">
        <v>125</v>
      </c>
    </row>
    <row r="7" spans="2:4" ht="15.75" customHeight="1" x14ac:dyDescent="0.25">
      <c r="B7" s="25" t="s">
        <v>88</v>
      </c>
    </row>
    <row r="8" spans="2:4" ht="15" customHeight="1" x14ac:dyDescent="0.2">
      <c r="B8" s="152" t="str">
        <f>'Cover Page'!C8</f>
        <v>Humana Insurance Company</v>
      </c>
    </row>
    <row r="9" spans="2:4" ht="15.75" customHeight="1" x14ac:dyDescent="0.25">
      <c r="B9" s="32" t="s">
        <v>90</v>
      </c>
    </row>
    <row r="10" spans="2:4" ht="15" customHeight="1" x14ac:dyDescent="0.2">
      <c r="B10" s="152" t="str">
        <f>'Cover Page'!C9</f>
        <v>Humana Insurance Company</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35.25" customHeight="1" x14ac:dyDescent="0.2">
      <c r="B18" s="156"/>
      <c r="C18" s="164"/>
      <c r="D18" s="287" t="s">
        <v>162</v>
      </c>
    </row>
    <row r="19" spans="2:4" s="11" customFormat="1" ht="35.25" customHeight="1" x14ac:dyDescent="0.2">
      <c r="B19" s="156"/>
      <c r="C19" s="164"/>
      <c r="D19" s="287"/>
    </row>
    <row r="20" spans="2:4" s="11" customFormat="1" ht="35.25" customHeight="1" x14ac:dyDescent="0.2">
      <c r="B20" s="156"/>
      <c r="C20" s="164"/>
      <c r="D20" s="287"/>
    </row>
    <row r="21" spans="2:4" s="11" customFormat="1" ht="35.25" customHeight="1" x14ac:dyDescent="0.2">
      <c r="B21" s="156"/>
      <c r="C21" s="164"/>
      <c r="D21" s="287"/>
    </row>
    <row r="22" spans="2:4" s="11" customFormat="1" ht="35.25" customHeight="1" x14ac:dyDescent="0.2">
      <c r="B22" s="156"/>
      <c r="C22" s="164"/>
      <c r="D22" s="287"/>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35.25" customHeight="1" x14ac:dyDescent="0.2">
      <c r="B26" s="156"/>
      <c r="C26" s="164"/>
      <c r="D26" s="287" t="s">
        <v>163</v>
      </c>
    </row>
    <row r="27" spans="2:4" s="11" customFormat="1" ht="35.25" customHeight="1" x14ac:dyDescent="0.2">
      <c r="B27" s="156"/>
      <c r="C27" s="164"/>
      <c r="D27" s="287" t="s">
        <v>164</v>
      </c>
    </row>
    <row r="28" spans="2:4" s="11" customFormat="1" ht="35.25" customHeight="1" x14ac:dyDescent="0.2">
      <c r="B28" s="156"/>
      <c r="C28" s="164"/>
      <c r="D28" s="287" t="s">
        <v>165</v>
      </c>
    </row>
    <row r="29" spans="2:4" s="11" customFormat="1" ht="35.25" customHeight="1" x14ac:dyDescent="0.2">
      <c r="B29" s="156"/>
      <c r="C29" s="166"/>
      <c r="D29" s="287" t="s">
        <v>166</v>
      </c>
    </row>
    <row r="30" spans="2:4" s="11" customFormat="1" ht="35.25" customHeight="1" x14ac:dyDescent="0.2">
      <c r="B30" s="156"/>
      <c r="C30" s="166"/>
      <c r="D30" s="287" t="s">
        <v>167</v>
      </c>
    </row>
    <row r="31" spans="2:4" s="11" customFormat="1" ht="35.25" customHeight="1" x14ac:dyDescent="0.2">
      <c r="B31" s="156"/>
      <c r="C31" s="167"/>
      <c r="D31" s="287"/>
    </row>
    <row r="32" spans="2:4" s="11" customFormat="1" x14ac:dyDescent="0.2">
      <c r="B32" s="158" t="s">
        <v>80</v>
      </c>
      <c r="C32" s="168"/>
      <c r="D32" s="285"/>
    </row>
    <row r="33" spans="2:4" s="11" customFormat="1" ht="35.25" customHeight="1" x14ac:dyDescent="0.2">
      <c r="B33" s="156"/>
      <c r="C33" s="164"/>
      <c r="D33" s="287" t="s">
        <v>168</v>
      </c>
    </row>
    <row r="34" spans="2:4" s="11" customFormat="1" ht="35.25" customHeight="1" x14ac:dyDescent="0.2">
      <c r="B34" s="156"/>
      <c r="C34" s="164"/>
      <c r="D34" s="287" t="s">
        <v>169</v>
      </c>
    </row>
    <row r="35" spans="2:4" s="11" customFormat="1" ht="35.25" customHeight="1" x14ac:dyDescent="0.2">
      <c r="B35" s="156"/>
      <c r="C35" s="164"/>
      <c r="D35" s="287" t="s">
        <v>170</v>
      </c>
    </row>
    <row r="36" spans="2:4" s="11" customFormat="1" ht="35.25" customHeight="1" x14ac:dyDescent="0.2">
      <c r="B36" s="156"/>
      <c r="C36" s="166"/>
      <c r="D36" s="287" t="s">
        <v>171</v>
      </c>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c r="C40" s="164"/>
      <c r="D40" s="287" t="s">
        <v>172</v>
      </c>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35.25" customHeight="1" x14ac:dyDescent="0.2">
      <c r="B47" s="156"/>
      <c r="C47" s="164"/>
      <c r="D47" s="287" t="s">
        <v>173</v>
      </c>
    </row>
    <row r="48" spans="2:4" s="11" customFormat="1" ht="35.25" customHeight="1" x14ac:dyDescent="0.2">
      <c r="B48" s="156"/>
      <c r="C48" s="164"/>
      <c r="D48" s="287" t="s">
        <v>174</v>
      </c>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35.25" customHeight="1" x14ac:dyDescent="0.2">
      <c r="B55" s="156"/>
      <c r="C55" s="169"/>
      <c r="D55" s="287" t="s">
        <v>175</v>
      </c>
    </row>
    <row r="56" spans="2:4" s="11" customFormat="1" ht="35.25" customHeight="1" x14ac:dyDescent="0.2">
      <c r="B56" s="156"/>
      <c r="C56" s="166"/>
      <c r="D56" s="287" t="s">
        <v>176</v>
      </c>
    </row>
    <row r="57" spans="2:4" s="11" customFormat="1" ht="35.25" customHeight="1" x14ac:dyDescent="0.2">
      <c r="B57" s="156"/>
      <c r="C57" s="166"/>
      <c r="D57" s="287" t="s">
        <v>177</v>
      </c>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35.25" customHeight="1" x14ac:dyDescent="0.2">
      <c r="B62" s="156"/>
      <c r="C62" s="169"/>
      <c r="D62" s="287" t="s">
        <v>178</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35.25" customHeight="1" x14ac:dyDescent="0.2">
      <c r="B69" s="156"/>
      <c r="C69" s="169"/>
      <c r="D69" s="287" t="s">
        <v>175</v>
      </c>
    </row>
    <row r="70" spans="2:4" s="11" customFormat="1" ht="35.25" customHeight="1" x14ac:dyDescent="0.2">
      <c r="B70" s="156"/>
      <c r="C70" s="164"/>
      <c r="D70" s="287" t="s">
        <v>176</v>
      </c>
    </row>
    <row r="71" spans="2:4" s="11" customFormat="1" ht="35.25" customHeight="1" x14ac:dyDescent="0.2">
      <c r="B71" s="156"/>
      <c r="C71" s="166"/>
      <c r="D71" s="287" t="s">
        <v>177</v>
      </c>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35.25" customHeight="1" x14ac:dyDescent="0.2">
      <c r="B76" s="156"/>
      <c r="C76" s="169"/>
      <c r="D76" s="287" t="s">
        <v>175</v>
      </c>
    </row>
    <row r="77" spans="2:4" s="11" customFormat="1" ht="35.25" customHeight="1" x14ac:dyDescent="0.2">
      <c r="B77" s="156"/>
      <c r="C77" s="164"/>
      <c r="D77" s="287" t="s">
        <v>176</v>
      </c>
    </row>
    <row r="78" spans="2:4" s="11" customFormat="1" ht="35.25" customHeight="1" x14ac:dyDescent="0.2">
      <c r="B78" s="156"/>
      <c r="C78" s="166"/>
      <c r="D78" s="287" t="s">
        <v>177</v>
      </c>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zoomScaleNormal="100" workbookViewId="0">
      <selection activeCell="T12" sqref="T12"/>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hidden="1" customWidth="1"/>
    <col min="6" max="6" width="15.140625" style="5" hidden="1" customWidth="1"/>
    <col min="7" max="8" width="16.28515625" style="5" hidden="1" customWidth="1"/>
    <col min="9" max="9" width="15.5703125" style="5" hidden="1" customWidth="1"/>
    <col min="10" max="10" width="15.7109375" style="5" hidden="1" customWidth="1"/>
    <col min="11" max="12" width="16.28515625" style="5" hidden="1" customWidth="1"/>
    <col min="13" max="13" width="16.85546875" style="5" hidden="1" customWidth="1"/>
    <col min="14" max="14" width="16.85546875" style="6" hidden="1" customWidth="1"/>
    <col min="15" max="16" width="16.85546875" style="5" hidden="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f>'Cover Page'!C7</f>
        <v>0</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Humana Insurance Company</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t="str">
        <f>'Cover Page'!C9</f>
        <v>Humana Insurance Company</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v>4374738.1000000006</v>
      </c>
      <c r="R21" s="207">
        <v>4720461.4900000012</v>
      </c>
      <c r="S21" s="135"/>
      <c r="T21" s="133"/>
      <c r="U21" s="206">
        <v>38489765.131203562</v>
      </c>
      <c r="V21" s="207">
        <v>43525030.016843461</v>
      </c>
      <c r="W21" s="135"/>
      <c r="X21" s="133"/>
      <c r="Y21" s="206">
        <v>9431949.3287964351</v>
      </c>
      <c r="Z21" s="207">
        <v>11031483.583156539</v>
      </c>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4417168.2100000018</v>
      </c>
      <c r="R22" s="209">
        <v>4763174.4300000034</v>
      </c>
      <c r="S22" s="210">
        <f>'Pt 1 Summary of Data'!L24</f>
        <v>4474869.1100000031</v>
      </c>
      <c r="T22" s="211">
        <f>SUM(Q22:S22)</f>
        <v>13655211.750000007</v>
      </c>
      <c r="U22" s="208">
        <v>38343350.351238951</v>
      </c>
      <c r="V22" s="209">
        <v>44136119.796228975</v>
      </c>
      <c r="W22" s="210">
        <f>'Pt 1 Summary of Data'!N24</f>
        <v>49941236.96104715</v>
      </c>
      <c r="X22" s="211">
        <f>SUM(U22:W22)</f>
        <v>132420707.10851508</v>
      </c>
      <c r="Y22" s="208">
        <v>9857294.3387610633</v>
      </c>
      <c r="Z22" s="209">
        <v>10637272.163771009</v>
      </c>
      <c r="AA22" s="210">
        <f>'Pt 1 Summary of Data'!P24</f>
        <v>12180005.048952859</v>
      </c>
      <c r="AB22" s="211">
        <f>SUM(Y22:AA22)</f>
        <v>32674571.551484931</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4417168.2100000018</v>
      </c>
      <c r="R23" s="212">
        <f>SUM(R$22:R$22)</f>
        <v>4763174.4300000034</v>
      </c>
      <c r="S23" s="212">
        <f>SUM(S$22:S$22)</f>
        <v>4474869.1100000031</v>
      </c>
      <c r="T23" s="211">
        <f>SUM(Q23:S23)</f>
        <v>13655211.750000007</v>
      </c>
      <c r="U23" s="212">
        <f>SUM(U$22:U$22)</f>
        <v>38343350.351238951</v>
      </c>
      <c r="V23" s="212">
        <f>SUM(V$22:V$22)</f>
        <v>44136119.796228975</v>
      </c>
      <c r="W23" s="212">
        <f>SUM(W$22:W$22)</f>
        <v>49941236.96104715</v>
      </c>
      <c r="X23" s="211">
        <f>SUM(U23:W23)</f>
        <v>132420707.10851508</v>
      </c>
      <c r="Y23" s="359">
        <f>SUM(Y$22:Y$22)</f>
        <v>9857294.3387610633</v>
      </c>
      <c r="Z23" s="212">
        <f>SUM(Z$22:Z$22)</f>
        <v>10637272.163771009</v>
      </c>
      <c r="AA23" s="212">
        <f>SUM(AA$22:AA$22)</f>
        <v>12180005.048952859</v>
      </c>
      <c r="AB23" s="211">
        <f>SUM(Y23:AA23)</f>
        <v>32674571.551484931</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8465906.1699999999</v>
      </c>
      <c r="R26" s="209">
        <v>8622546.7900000028</v>
      </c>
      <c r="S26" s="219">
        <f>'Pt 1 Summary of Data'!L21</f>
        <v>8148979.6499999994</v>
      </c>
      <c r="T26" s="211">
        <f>SUM(Q26:S26)</f>
        <v>25237432.609999999</v>
      </c>
      <c r="U26" s="218">
        <v>56915861.908005401</v>
      </c>
      <c r="V26" s="209">
        <v>62645864.720832393</v>
      </c>
      <c r="W26" s="219">
        <f>'Pt 1 Summary of Data'!N21</f>
        <v>68427148.474038944</v>
      </c>
      <c r="X26" s="211">
        <f>SUM(U26:W26)</f>
        <v>187988875.10287672</v>
      </c>
      <c r="Y26" s="218">
        <v>11814485.181994598</v>
      </c>
      <c r="Z26" s="209">
        <v>14039414.729167609</v>
      </c>
      <c r="AA26" s="219">
        <f>'Pt 1 Summary of Data'!P21</f>
        <v>18197911.335961062</v>
      </c>
      <c r="AB26" s="211">
        <f>SUM(Y26:AA26)</f>
        <v>44051811.247123271</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658294.68000000005</v>
      </c>
      <c r="R27" s="209">
        <v>543431.19000000006</v>
      </c>
      <c r="S27" s="219">
        <f>'Pt 1 Summary of Data'!L35</f>
        <v>520471.75</v>
      </c>
      <c r="T27" s="211">
        <f>SUM(Q27:S27)</f>
        <v>1722197.62</v>
      </c>
      <c r="U27" s="218">
        <v>1711893.6301891303</v>
      </c>
      <c r="V27" s="209">
        <v>1466686.5824965476</v>
      </c>
      <c r="W27" s="219">
        <f>'Pt 1 Summary of Data'!N35</f>
        <v>1108881.0450900225</v>
      </c>
      <c r="X27" s="211">
        <f>SUM(U27:W27)</f>
        <v>4287461.2577757007</v>
      </c>
      <c r="Y27" s="218">
        <v>345987.44981087331</v>
      </c>
      <c r="Z27" s="209">
        <v>319199.20750345051</v>
      </c>
      <c r="AA27" s="219">
        <f>'Pt 1 Summary of Data'!P35</f>
        <v>294987.9349099783</v>
      </c>
      <c r="AB27" s="211">
        <f>SUM(Y27:AA27)</f>
        <v>960174.59222430212</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7807611.4900000002</v>
      </c>
      <c r="R28" s="219">
        <f t="shared" si="0"/>
        <v>8079115.6000000024</v>
      </c>
      <c r="S28" s="219">
        <f t="shared" si="0"/>
        <v>7628507.8999999994</v>
      </c>
      <c r="T28" s="79">
        <f>T$26-T$27</f>
        <v>23515234.989999998</v>
      </c>
      <c r="U28" s="219">
        <f t="shared" si="0"/>
        <v>55203968.277816273</v>
      </c>
      <c r="V28" s="219">
        <f t="shared" si="0"/>
        <v>61179178.138335846</v>
      </c>
      <c r="W28" s="219">
        <f t="shared" si="0"/>
        <v>67318267.428948924</v>
      </c>
      <c r="X28" s="79">
        <f>X$26-X$27</f>
        <v>183701413.84510103</v>
      </c>
      <c r="Y28" s="78">
        <f t="shared" si="0"/>
        <v>11468497.732183725</v>
      </c>
      <c r="Z28" s="219">
        <f t="shared" si="0"/>
        <v>13720215.521664158</v>
      </c>
      <c r="AA28" s="219">
        <f t="shared" si="0"/>
        <v>17902923.401051085</v>
      </c>
      <c r="AB28" s="79">
        <f>AB$26-AB$27</f>
        <v>43091636.654898971</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19653.5</v>
      </c>
      <c r="R30" s="224">
        <v>19460.75</v>
      </c>
      <c r="S30" s="225">
        <f>'Pt 1 Summary of Data'!L49</f>
        <v>18271.5</v>
      </c>
      <c r="T30" s="226">
        <f>SUM(Q30:S30)</f>
        <v>57385.75</v>
      </c>
      <c r="U30" s="227">
        <v>101107.22563590582</v>
      </c>
      <c r="V30" s="224">
        <v>109461.93415295916</v>
      </c>
      <c r="W30" s="228">
        <f>'Pt 1 Summary of Data'!N49</f>
        <v>117877.7127965275</v>
      </c>
      <c r="X30" s="226">
        <f>SUM(U30:W30)</f>
        <v>328446.8725853925</v>
      </c>
      <c r="Y30" s="227">
        <v>20436.27436409425</v>
      </c>
      <c r="Z30" s="224">
        <v>23822.649180373748</v>
      </c>
      <c r="AA30" s="228">
        <f>'Pt 1 Summary of Data'!P49</f>
        <v>31356.620536805418</v>
      </c>
      <c r="AB30" s="226">
        <f>SUM(Y30:AA30)</f>
        <v>75615.544081273416</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f>IF(T30&lt;1000,"Not Required to Calculate",T23/T28)</f>
        <v>0.58069637644731054</v>
      </c>
      <c r="U33" s="237"/>
      <c r="V33" s="238"/>
      <c r="W33" s="238"/>
      <c r="X33" s="239">
        <f>IF(X30&lt;1000,"Not Required to Calculate",X23/X28)</f>
        <v>0.72084751193136498</v>
      </c>
      <c r="Y33" s="237"/>
      <c r="Z33" s="238"/>
      <c r="AA33" s="238"/>
      <c r="AB33" s="360">
        <f>IF(AB30&lt;1000,"Not Required to Calculate",AB23/AB28)</f>
        <v>0.75825784509324845</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election activeCell="B24" sqref="B24"/>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f>'Cover Page'!C7</f>
        <v>0</v>
      </c>
    </row>
    <row r="7" spans="2:3" ht="15.75" customHeight="1" x14ac:dyDescent="0.25">
      <c r="B7" s="25" t="s">
        <v>88</v>
      </c>
      <c r="C7" s="343" t="s">
        <v>127</v>
      </c>
    </row>
    <row r="8" spans="2:3" ht="15.75" customHeight="1" x14ac:dyDescent="0.25">
      <c r="B8" s="243" t="str">
        <f>'Cover Page'!C8</f>
        <v>Humana Insurance Company</v>
      </c>
      <c r="C8" s="288"/>
    </row>
    <row r="9" spans="2:3" ht="15.75" customHeight="1" x14ac:dyDescent="0.25">
      <c r="B9" s="32" t="s">
        <v>90</v>
      </c>
      <c r="C9" s="288"/>
    </row>
    <row r="10" spans="2:3" ht="15.75" customHeight="1" x14ac:dyDescent="0.25">
      <c r="B10" s="243" t="str">
        <f>'Cover Page'!C9</f>
        <v>Humana Insurance Company</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36"/>
    </row>
    <row r="18" spans="2:3" s="11" customFormat="1" ht="47.25" x14ac:dyDescent="0.2">
      <c r="B18" s="330" t="s">
        <v>156</v>
      </c>
      <c r="C18" s="315"/>
    </row>
    <row r="19" spans="2:3" s="11" customFormat="1" x14ac:dyDescent="0.2">
      <c r="B19" s="309" t="s">
        <v>96</v>
      </c>
      <c r="C19" s="306"/>
    </row>
    <row r="20" spans="2:3" s="11" customFormat="1" x14ac:dyDescent="0.2">
      <c r="B20" s="308" t="s">
        <v>97</v>
      </c>
      <c r="C20" s="337"/>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 sqref="B1"/>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f>'Cover Page'!C7</f>
        <v>0</v>
      </c>
    </row>
    <row r="7" spans="2:4" ht="15.75" customHeight="1" x14ac:dyDescent="0.25">
      <c r="B7" s="25" t="s">
        <v>88</v>
      </c>
      <c r="D7" s="342"/>
    </row>
    <row r="8" spans="2:4" ht="15.75" customHeight="1" x14ac:dyDescent="0.25">
      <c r="B8" s="243" t="str">
        <f>'Cover Page'!C8</f>
        <v>Humana Insurance Company</v>
      </c>
    </row>
    <row r="9" spans="2:4" ht="15.75" customHeight="1" x14ac:dyDescent="0.25">
      <c r="B9" s="32" t="s">
        <v>90</v>
      </c>
    </row>
    <row r="10" spans="2:4" ht="15.75" customHeight="1" x14ac:dyDescent="0.25">
      <c r="B10" s="243" t="str">
        <f>'Cover Page'!C9</f>
        <v>Humana Insurance Company</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row r="23" spans="2:2" s="12" customFormat="1" x14ac:dyDescent="0.2">
      <c r="B23" s="11" t="s">
        <v>93</v>
      </c>
    </row>
    <row r="24" spans="2:2" s="12" customFormat="1" x14ac:dyDescent="0.2"/>
    <row r="25" spans="2:2" s="12" customFormat="1" x14ac:dyDescent="0.2"/>
    <row r="26" spans="2:2" s="12" customFormat="1" x14ac:dyDescent="0.2"/>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2025-07-22T14:30:00Z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e2b6c078-73cb-4371-8a5b-e9fc18accbf8_Enabled">
    <vt:lpwstr>true</vt:lpwstr>
  </property>
  <property fmtid="{D5CDD505-2E9C-101B-9397-08002B2CF9AE}" pid="4" name="MSIP_Label_e2b6c078-73cb-4371-8a5b-e9fc18accbf8_SetDate">
    <vt:lpwstr>2024-07-09T20:06:44Z</vt:lpwstr>
  </property>
  <property fmtid="{D5CDD505-2E9C-101B-9397-08002B2CF9AE}" pid="5" name="MSIP_Label_e2b6c078-73cb-4371-8a5b-e9fc18accbf8_Method">
    <vt:lpwstr>Standard</vt:lpwstr>
  </property>
  <property fmtid="{D5CDD505-2E9C-101B-9397-08002B2CF9AE}" pid="6" name="MSIP_Label_e2b6c078-73cb-4371-8a5b-e9fc18accbf8_Name">
    <vt:lpwstr>INTERNAL</vt:lpwstr>
  </property>
  <property fmtid="{D5CDD505-2E9C-101B-9397-08002B2CF9AE}" pid="7" name="MSIP_Label_e2b6c078-73cb-4371-8a5b-e9fc18accbf8_SiteId">
    <vt:lpwstr>56c62bbe-8598-4b85-9e51-1ca753fa50f2</vt:lpwstr>
  </property>
  <property fmtid="{D5CDD505-2E9C-101B-9397-08002B2CF9AE}" pid="8" name="MSIP_Label_e2b6c078-73cb-4371-8a5b-e9fc18accbf8_ActionId">
    <vt:lpwstr>c1c9f977-7303-46d2-a093-56e5ff684d26</vt:lpwstr>
  </property>
  <property fmtid="{D5CDD505-2E9C-101B-9397-08002B2CF9AE}" pid="9" name="MSIP_Label_e2b6c078-73cb-4371-8a5b-e9fc18accbf8_ContentBits">
    <vt:lpwstr>0</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