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13_ncr:1_{AF3BB344-3D0C-46D4-83BA-631B588D03C7}" xr6:coauthVersionLast="47" xr6:coauthVersionMax="47" xr10:uidLastSave="{00000000-0000-0000-0000-000000000000}"/>
  <bookViews>
    <workbookView xWindow="-120" yWindow="-120" windowWidth="38640" windowHeight="212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<sst xmlns="http://schemas.openxmlformats.org/spreadsheetml/2006/main" count="352" uniqueCount="191">
  <si>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</si>
  <si>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</si>
  <si>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</si>
  <si>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</si>
  <si>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</si>
  <si>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</si>
  <si>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</si>
  <si>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</si>
  <si>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</si>
  <si>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</si>
  <si>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</si>
  <si>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</si>
  <si>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</si>
  <si>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</si>
  <si>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</si>
  <si>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</si>
  <si>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</si>
  <si>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</si>
  <si>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</si>
  <si>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</si>
  <si>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</si>
  <si>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</si>
  <si>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</si>
  <si>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</si>
  <si>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</si>
  <si>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</si>
  <si>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</si>
  <si>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</si>
  <si>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</si>
  <si>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</si>
  <si>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</si>
  <si>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</si>
  <si>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</si>
  <si>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</si>
  <si>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</si>
  <si>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</si>
  <si>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</si>
  <si>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</si>
  <si>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</si>
  <si>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</si>
  <si>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</si>
  <si>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</si>
  <si>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</si>
  <si>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</si>
  <si>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</si>
  <si>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</si>
  <si>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</si>
  <si>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</si>
  <si>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</si>
  <si>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</si>
  <si>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</si>
  <si>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</si>
  <si>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</si>
  <si>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</si>
  <si>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</si>
  <si>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</si>
  <si>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</si>
  <si>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</si>
  <si>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</si>
  <si>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</si>
  <si>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</si>
  <si>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</si>
  <si>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</si>
  <si>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</si>
  <si>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</si>
  <si>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</si>
  <si>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</si>
  <si>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</si>
  <si>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</si>
  <si>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</si>
  <si>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</si>
  <si>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</si>
  <si>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</si>
  <si>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</si>
  <si>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</si>
  <si>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</si>
  <si>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</si>
  <si>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</si>
  <si>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</si>
  <si>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</si>
  <si>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</si>
  <si>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</si>
  <si>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</si>
  <si>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</si>
  <si>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</si>
  <si>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</si>
  <si>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</si>
  <si>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</si>
  <si>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</si>
  <si>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</si>
  <si>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</si>
  <si>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</si>
  <si>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</si>
  <si>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</si>
  <si>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</si>
  <si>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</si>
  <si>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</si>
  <si>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</si>
  <si>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</si>
  <si>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</si>
  <si>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</si>
  <si>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</si>
  <si>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</si>
  <si>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</si>
  <si>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</si>
  <si>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</si>
  <si>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</si>
  <si>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</si>
  <si>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</si>
  <si>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</si>
  <si>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</si>
  <si>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</si>
  <si>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</si>
  <si>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</si>
  <si>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</si>
  <si>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</si>
  <si>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</si>
  <si>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</si>
  <si>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</si>
  <si>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</si>
  <si>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</si>
  <si>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</si>
  <si>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</si>
  <si>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</si>
  <si>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</si>
  <si>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</si>
  <si>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</si>
  <si>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</si>
  <si>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</si>
  <si>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</si>
  <si>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</si>
  <si>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</si>
  <si>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</si>
  <si>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</si>
  <si>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</si>
  <si>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</si>
  <si>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</si>
  <si>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</si>
  <si>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</si>
  <si>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</si>
  <si>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</si>
  <si>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</si>
  <si>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</si>
  <si>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</si>
  <si>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</si>
  <si>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</si>
  <si>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</si>
  <si>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</si>
  <si>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</si>
  <si>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</si>
  <si>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</si>
  <si>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</si>
  <si>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</si>
  <si>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</si>
  <si>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</si>
  <si>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</si>
  <si>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</si>
  <si>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</si>
  <si>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</si>
  <si>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</si>
  <si>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</si>
  <si>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UnitedHealthcare Life Insurance Company</t>
  </si>
  <si>
    <t>No</t>
  </si>
  <si>
    <t>N/A</t>
  </si>
  <si>
    <t>Paid Claims - Adjudicated claim activity for fee for
service claims from source system.</t>
  </si>
  <si>
    <t>Change in IBNR - Incurred but not reported claim
activity (IBNR) for service claims not yet adjudicated for
current and prior periods.</t>
  </si>
  <si>
    <t>Capitation - Payments to dental care providers and
clinical risk bearing entities (as defined in HHS
Guidance) for patient services.</t>
  </si>
  <si>
    <t>Provider Settlements - Provider settlement cost for
specifically known and identified in-network and out-ofnetwork
provider settlements paid/payable/reserve due
to extra-contractual negotiated settlements, fee schedule
errors, contracts with disputed calculations, etc.</t>
  </si>
  <si>
    <t>State Assessments</t>
  </si>
  <si>
    <t>Reserves for IBNR are developed using historical fee for service
claims development triangles at a legal entity, state, product, and
group size (where applicable) level.</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</si>
  <si>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</si>
  <si>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</si>
  <si>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</si>
  <si>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State income, excise, business, and other taxes</t>
  </si>
  <si>
    <t>State premium taxes</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</si>
  <si>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</si>
  <si>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Community Benefit Expenditures</t>
  </si>
  <si>
    <t>Not applicable.</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</si>
  <si>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</si>
  <si>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Premium tax (where applicable), excluding premium tax on the MLR rebate, is calculated based on member situs and reconfigured to be reported based on employer situs.</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</si>
  <si>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</si>
  <si>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</si>
  <si>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</si>
  <si>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</si>
  <si>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</si>
  <si>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</si>
  <si>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Transactions are allocated to legal entity, state, product, and group
size (where applicable) directly from policyholder/member information obtained during case installation.</t>
  </si>
  <si>
    <t>Capitation payments recorded to legal entity, state, product, and
group size based on actual membership (pmpm) within these
aggregations who have access to these services.</t>
  </si>
  <si>
    <t>Settlement expense is allocated to legal entity, state, product, and
group size in the following manner: Paids and known payables are
based on membership, while the IBNR component is allocated based
on paid claims, or there is a direct charge and no allocation is
required.</t>
  </si>
  <si>
    <t>Assessment is calculated and allocated to the legal entity, state,
product, and group size for which the assessment applies. Allocation based on legal entity, state, product, and group size membership or fee for service claim experience, depending on assessment type.</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</si>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</sst>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heetViews>
  <sheetFormatPr defaultColWidth="9.28515625" defaultRowHeight="15" x14ac:dyDescent="0.2"/>
  <cols>
    <col min="1" max="1" width="2.42578125" style="25" bestFit="1" customWidth="1"/>
    <col min="2" max="2" width="70.42578125" style="25" bestFit="1" customWidth="1"/>
    <col min="3" max="3" width="33.7109375" style="25" customWidth="1"/>
    <col min="4" max="16384" width="9.28515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v>97179</v>
      </c>
    </row>
    <row r="8" spans="1:3" ht="15.75" x14ac:dyDescent="0.2">
      <c r="A8" s="31" t="s">
        <v>2</v>
      </c>
      <c r="B8" s="32" t="s">
        <v>88</v>
      </c>
      <c r="C8" s="33" t="s">
        <v>161</v>
      </c>
    </row>
    <row r="9" spans="1:3" ht="15.75" x14ac:dyDescent="0.2">
      <c r="A9" s="31" t="s">
        <v>3</v>
      </c>
      <c r="B9" s="32" t="s">
        <v>89</v>
      </c>
      <c r="C9" s="33" t="s">
        <v>163</v>
      </c>
    </row>
    <row r="10" spans="1:3" ht="16.5" thickBot="1" x14ac:dyDescent="0.3">
      <c r="A10" s="35" t="s">
        <v>4</v>
      </c>
      <c r="B10" s="36" t="s">
        <v>86</v>
      </c>
      <c r="C10" s="413"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70" zoomScaleNormal="70" workbookViewId="0"/>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28515625" style="25" customWidth="1"/>
    <col min="6" max="6" width="25.28515625" style="25" customWidth="1"/>
    <col min="7" max="15" width="19.42578125" style="25" customWidth="1"/>
    <col min="16" max="16" width="21.28515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97179</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UnitedHealthcare Life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N/A</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2021</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9" customHeight="1" thickBot="1" x14ac:dyDescent="0.3">
      <c r="B14" s="24"/>
      <c r="C14" s="24"/>
      <c r="D14" s="39"/>
      <c r="E14" s="303"/>
      <c r="F14" s="304"/>
      <c r="G14" s="304" t="s">
        <v>33</v>
      </c>
      <c r="H14" s="304"/>
      <c r="I14" s="304"/>
      <c r="J14" s="304"/>
      <c r="K14" s="303"/>
      <c r="L14" s="304"/>
      <c r="M14" s="304" t="s">
        <v>33</v>
      </c>
      <c r="N14" s="304"/>
      <c r="O14" s="304"/>
      <c r="P14" s="316"/>
    </row>
    <row r="15" spans="1:16" ht="13.9"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9"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162101.00000000003</v>
      </c>
      <c r="L21" s="78">
        <f>'Pt 2 Premium and Claims'!L22+'Pt 2 Premium and Claims'!L23-'Pt 2 Premium and Claims'!L24-'Pt 2 Premium and Claims'!L25</f>
        <v>162194.76</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86069.37999999999</v>
      </c>
      <c r="L24" s="78">
        <f>'Pt 2 Premium and Claims'!L51</f>
        <v>86790.22</v>
      </c>
      <c r="M24" s="77">
        <f>'Pt 2 Premium and Claims'!M51</f>
        <v>0</v>
      </c>
      <c r="N24" s="78">
        <f>'Pt 2 Premium and Claims'!N51</f>
        <v>0</v>
      </c>
      <c r="O24" s="77">
        <f>'Pt 2 Premium and Claims'!O51</f>
        <v>0</v>
      </c>
      <c r="P24" s="78">
        <f>'Pt 2 Premium and Claims'!P51</f>
        <v>0</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t="s">
        <v>62</v>
      </c>
      <c r="F28" s="96" t="s">
        <v>62</v>
      </c>
      <c r="G28" s="97" t="s">
        <v>62</v>
      </c>
      <c r="H28" s="98" t="s">
        <v>62</v>
      </c>
      <c r="I28" s="99" t="s">
        <v>62</v>
      </c>
      <c r="J28" s="100" t="s">
        <v>62</v>
      </c>
      <c r="K28" s="99">
        <v>4670.2704815059624</v>
      </c>
      <c r="L28" s="101">
        <v>4458.3899999999994</v>
      </c>
      <c r="M28" s="99" t="s">
        <v>62</v>
      </c>
      <c r="N28" s="98" t="s">
        <v>62</v>
      </c>
      <c r="O28" s="99" t="s">
        <v>62</v>
      </c>
      <c r="P28" s="101" t="s">
        <v>62</v>
      </c>
    </row>
    <row r="29" spans="2:16" s="37" customFormat="1" ht="30" x14ac:dyDescent="0.2">
      <c r="B29" s="90"/>
      <c r="C29" s="94"/>
      <c r="D29" s="395" t="s">
        <v>67</v>
      </c>
      <c r="E29" s="99" t="s">
        <v>62</v>
      </c>
      <c r="F29" s="101" t="s">
        <v>62</v>
      </c>
      <c r="G29" s="97" t="s">
        <v>62</v>
      </c>
      <c r="H29" s="98" t="s">
        <v>62</v>
      </c>
      <c r="I29" s="99" t="s">
        <v>62</v>
      </c>
      <c r="J29" s="100" t="s">
        <v>62</v>
      </c>
      <c r="K29" s="99">
        <v>0</v>
      </c>
      <c r="L29" s="101">
        <v>0</v>
      </c>
      <c r="M29" s="99" t="s">
        <v>62</v>
      </c>
      <c r="N29" s="98" t="s">
        <v>62</v>
      </c>
      <c r="O29" s="99" t="s">
        <v>62</v>
      </c>
      <c r="P29" s="101" t="s">
        <v>62</v>
      </c>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v>15769.870050084</v>
      </c>
      <c r="L31" s="101">
        <v>17041.41</v>
      </c>
      <c r="M31" s="99"/>
      <c r="N31" s="98"/>
      <c r="O31" s="99"/>
      <c r="P31" s="101"/>
    </row>
    <row r="32" spans="2:16" x14ac:dyDescent="0.2">
      <c r="B32" s="75"/>
      <c r="C32" s="94"/>
      <c r="D32" s="393" t="s">
        <v>104</v>
      </c>
      <c r="E32" s="99"/>
      <c r="F32" s="101"/>
      <c r="G32" s="97"/>
      <c r="H32" s="98"/>
      <c r="I32" s="99"/>
      <c r="J32" s="100"/>
      <c r="K32" s="99">
        <v>513.79466309956547</v>
      </c>
      <c r="L32" s="101">
        <v>502.71999999999935</v>
      </c>
      <c r="M32" s="99"/>
      <c r="N32" s="98"/>
      <c r="O32" s="99"/>
      <c r="P32" s="101"/>
    </row>
    <row r="33" spans="2:16" x14ac:dyDescent="0.2">
      <c r="B33" s="75"/>
      <c r="C33" s="94"/>
      <c r="D33" s="393" t="s">
        <v>103</v>
      </c>
      <c r="E33" s="99"/>
      <c r="F33" s="101"/>
      <c r="G33" s="97"/>
      <c r="H33" s="98"/>
      <c r="I33" s="99"/>
      <c r="J33" s="100"/>
      <c r="K33" s="99">
        <v>0</v>
      </c>
      <c r="L33" s="101">
        <v>0</v>
      </c>
      <c r="M33" s="99"/>
      <c r="N33" s="98"/>
      <c r="O33" s="99"/>
      <c r="P33" s="101"/>
    </row>
    <row r="34" spans="2:16" x14ac:dyDescent="0.2">
      <c r="B34" s="75"/>
      <c r="C34" s="94">
        <v>3.3</v>
      </c>
      <c r="D34" s="393" t="s">
        <v>21</v>
      </c>
      <c r="E34" s="102"/>
      <c r="F34" s="101"/>
      <c r="G34" s="97"/>
      <c r="H34" s="98"/>
      <c r="I34" s="99"/>
      <c r="J34" s="100"/>
      <c r="K34" s="102">
        <v>0</v>
      </c>
      <c r="L34" s="101">
        <v>0</v>
      </c>
      <c r="M34" s="99"/>
      <c r="N34" s="98"/>
      <c r="O34" s="99"/>
      <c r="P34" s="101"/>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20953.935194689526</v>
      </c>
      <c r="L35" s="104">
        <f t="shared" si="0"/>
        <v>22002.519999999997</v>
      </c>
      <c r="M35" s="103">
        <f t="shared" si="0"/>
        <v>0</v>
      </c>
      <c r="N35" s="104">
        <f t="shared" si="0"/>
        <v>0</v>
      </c>
      <c r="O35" s="103">
        <f t="shared" si="0"/>
        <v>0</v>
      </c>
      <c r="P35" s="104">
        <f t="shared" si="0"/>
        <v>0</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v>0</v>
      </c>
      <c r="L38" s="101">
        <v>0</v>
      </c>
      <c r="M38" s="99"/>
      <c r="N38" s="101"/>
      <c r="O38" s="99"/>
      <c r="P38" s="101"/>
    </row>
    <row r="39" spans="2:16" x14ac:dyDescent="0.2">
      <c r="B39" s="107"/>
      <c r="C39" s="94">
        <v>4.2</v>
      </c>
      <c r="D39" s="393" t="s">
        <v>19</v>
      </c>
      <c r="E39" s="99"/>
      <c r="F39" s="101"/>
      <c r="G39" s="97"/>
      <c r="H39" s="101"/>
      <c r="I39" s="99"/>
      <c r="J39" s="101"/>
      <c r="K39" s="99">
        <v>10084.230000000001</v>
      </c>
      <c r="L39" s="101">
        <v>10084.230000000001</v>
      </c>
      <c r="M39" s="99"/>
      <c r="N39" s="101"/>
      <c r="O39" s="99"/>
      <c r="P39" s="101"/>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v>2531.8489157771742</v>
      </c>
      <c r="L41" s="101">
        <v>2685.75</v>
      </c>
      <c r="M41" s="102"/>
      <c r="N41" s="101"/>
      <c r="O41" s="102"/>
      <c r="P41" s="101"/>
    </row>
    <row r="42" spans="2:16" ht="30" x14ac:dyDescent="0.2">
      <c r="B42" s="107"/>
      <c r="C42" s="108"/>
      <c r="D42" s="395" t="s">
        <v>123</v>
      </c>
      <c r="E42" s="102"/>
      <c r="F42" s="101"/>
      <c r="G42" s="401"/>
      <c r="H42" s="101"/>
      <c r="I42" s="102"/>
      <c r="J42" s="101"/>
      <c r="K42" s="102">
        <v>0</v>
      </c>
      <c r="L42" s="101">
        <v>0</v>
      </c>
      <c r="M42" s="102"/>
      <c r="N42" s="101"/>
      <c r="O42" s="102"/>
      <c r="P42" s="101"/>
    </row>
    <row r="43" spans="2:16" x14ac:dyDescent="0.2">
      <c r="B43" s="107"/>
      <c r="C43" s="94">
        <v>4.4000000000000004</v>
      </c>
      <c r="D43" s="393" t="s">
        <v>20</v>
      </c>
      <c r="E43" s="102"/>
      <c r="F43" s="403"/>
      <c r="G43" s="401"/>
      <c r="H43" s="97"/>
      <c r="I43" s="102"/>
      <c r="J43" s="97"/>
      <c r="K43" s="102">
        <v>24505.655327714529</v>
      </c>
      <c r="L43" s="97">
        <v>24116.430000000004</v>
      </c>
      <c r="M43" s="102"/>
      <c r="N43" s="97"/>
      <c r="O43" s="102"/>
      <c r="P43" s="403"/>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37121.734243491701</v>
      </c>
      <c r="L44" s="104">
        <f t="shared" si="1"/>
        <v>36886.410000000003</v>
      </c>
      <c r="M44" s="103">
        <f t="shared" si="1"/>
        <v>0</v>
      </c>
      <c r="N44" s="104">
        <f t="shared" si="1"/>
        <v>0</v>
      </c>
      <c r="O44" s="103">
        <f t="shared" si="1"/>
        <v>0</v>
      </c>
      <c r="P44" s="104">
        <f t="shared" si="1"/>
        <v>0</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v>267</v>
      </c>
      <c r="L47" s="113">
        <v>267</v>
      </c>
      <c r="M47" s="112"/>
      <c r="N47" s="113"/>
      <c r="O47" s="112"/>
      <c r="P47" s="389"/>
    </row>
    <row r="48" spans="2:16" s="37" customFormat="1" x14ac:dyDescent="0.2">
      <c r="B48" s="90"/>
      <c r="C48" s="94">
        <v>5.2</v>
      </c>
      <c r="D48" s="393" t="s">
        <v>27</v>
      </c>
      <c r="E48" s="112"/>
      <c r="F48" s="404"/>
      <c r="G48" s="113"/>
      <c r="H48" s="113"/>
      <c r="I48" s="112"/>
      <c r="J48" s="113"/>
      <c r="K48" s="112">
        <v>3415</v>
      </c>
      <c r="L48" s="113">
        <v>3350</v>
      </c>
      <c r="M48" s="112"/>
      <c r="N48" s="113"/>
      <c r="O48" s="112"/>
      <c r="P48" s="114"/>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284.58333333333331</v>
      </c>
      <c r="L49" s="116">
        <f t="shared" si="2"/>
        <v>279.16666666666669</v>
      </c>
      <c r="M49" s="115">
        <f>M48/12</f>
        <v>0</v>
      </c>
      <c r="N49" s="116">
        <f>N48/12</f>
        <v>0</v>
      </c>
      <c r="O49" s="115">
        <f t="shared" si="2"/>
        <v>0</v>
      </c>
      <c r="P49" s="116">
        <f t="shared" si="2"/>
        <v>0</v>
      </c>
    </row>
    <row r="50" spans="2:16" ht="45" customHeight="1" x14ac:dyDescent="0.2">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28515625" style="11" customWidth="1"/>
    <col min="6" max="6" width="27.42578125" style="11" customWidth="1"/>
    <col min="7" max="7" width="17.7109375" style="11" customWidth="1"/>
    <col min="8" max="8" width="25.28515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97179</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UnitedHealthcare Life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N/A</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2021</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v>161863.92000000004</v>
      </c>
      <c r="L22" s="155">
        <v>162194.76</v>
      </c>
      <c r="M22" s="154"/>
      <c r="N22" s="155"/>
      <c r="O22" s="154"/>
      <c r="P22" s="155"/>
    </row>
    <row r="23" spans="1:16" s="25" customFormat="1" x14ac:dyDescent="0.2">
      <c r="A23" s="37"/>
      <c r="B23" s="75"/>
      <c r="C23" s="76">
        <v>1.2</v>
      </c>
      <c r="D23" s="393" t="s">
        <v>16</v>
      </c>
      <c r="E23" s="154"/>
      <c r="F23" s="155"/>
      <c r="G23" s="154"/>
      <c r="H23" s="155"/>
      <c r="I23" s="154"/>
      <c r="J23" s="155"/>
      <c r="K23" s="154">
        <v>237.08</v>
      </c>
      <c r="L23" s="155">
        <v>0</v>
      </c>
      <c r="M23" s="154"/>
      <c r="N23" s="155"/>
      <c r="O23" s="154"/>
      <c r="P23" s="155"/>
    </row>
    <row r="24" spans="1:16" s="25" customFormat="1" x14ac:dyDescent="0.2">
      <c r="A24" s="37"/>
      <c r="B24" s="75"/>
      <c r="C24" s="76">
        <v>1.3</v>
      </c>
      <c r="D24" s="393" t="s">
        <v>34</v>
      </c>
      <c r="E24" s="154"/>
      <c r="F24" s="155"/>
      <c r="G24" s="154"/>
      <c r="H24" s="155"/>
      <c r="I24" s="154"/>
      <c r="J24" s="155"/>
      <c r="K24" s="154">
        <v>0</v>
      </c>
      <c r="L24" s="155">
        <v>0</v>
      </c>
      <c r="M24" s="154"/>
      <c r="N24" s="155"/>
      <c r="O24" s="154"/>
      <c r="P24" s="155"/>
    </row>
    <row r="25" spans="1:16" s="25" customFormat="1" x14ac:dyDescent="0.2">
      <c r="A25" s="37"/>
      <c r="B25" s="75"/>
      <c r="C25" s="76">
        <v>1.4</v>
      </c>
      <c r="D25" s="393" t="s">
        <v>17</v>
      </c>
      <c r="E25" s="154"/>
      <c r="F25" s="155"/>
      <c r="G25" s="154"/>
      <c r="H25" s="155"/>
      <c r="I25" s="154"/>
      <c r="J25" s="155"/>
      <c r="K25" s="154">
        <v>0</v>
      </c>
      <c r="L25" s="155">
        <v>0</v>
      </c>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v>89842.37</v>
      </c>
      <c r="L29" s="164"/>
      <c r="M29" s="154"/>
      <c r="N29" s="164"/>
      <c r="O29" s="154"/>
      <c r="P29" s="164"/>
    </row>
    <row r="30" spans="1:16" s="25" customFormat="1" ht="28.5" customHeight="1" x14ac:dyDescent="0.2">
      <c r="A30" s="37"/>
      <c r="B30" s="75"/>
      <c r="C30" s="76"/>
      <c r="D30" s="395" t="s">
        <v>54</v>
      </c>
      <c r="E30" s="165"/>
      <c r="F30" s="155"/>
      <c r="G30" s="165"/>
      <c r="H30" s="155"/>
      <c r="I30" s="165"/>
      <c r="J30" s="155"/>
      <c r="K30" s="165"/>
      <c r="L30" s="155">
        <v>86173.47</v>
      </c>
      <c r="M30" s="165"/>
      <c r="N30" s="155"/>
      <c r="O30" s="165"/>
      <c r="P30" s="155"/>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v>4012.6099999999997</v>
      </c>
      <c r="L32" s="164"/>
      <c r="M32" s="154"/>
      <c r="N32" s="166"/>
      <c r="O32" s="154"/>
      <c r="P32" s="164"/>
    </row>
    <row r="33" spans="1:16" s="37" customFormat="1" ht="30" x14ac:dyDescent="0.2">
      <c r="B33" s="90"/>
      <c r="C33" s="76"/>
      <c r="D33" s="395" t="s">
        <v>44</v>
      </c>
      <c r="E33" s="165"/>
      <c r="F33" s="155"/>
      <c r="G33" s="165"/>
      <c r="H33" s="167"/>
      <c r="I33" s="165"/>
      <c r="J33" s="155"/>
      <c r="K33" s="165"/>
      <c r="L33" s="155">
        <v>616.75</v>
      </c>
      <c r="M33" s="165"/>
      <c r="N33" s="167"/>
      <c r="O33" s="165"/>
      <c r="P33" s="155"/>
    </row>
    <row r="34" spans="1:16" s="25" customFormat="1" x14ac:dyDescent="0.2">
      <c r="A34" s="37"/>
      <c r="B34" s="75"/>
      <c r="C34" s="76">
        <v>2.2999999999999998</v>
      </c>
      <c r="D34" s="393" t="s">
        <v>28</v>
      </c>
      <c r="E34" s="154"/>
      <c r="F34" s="164"/>
      <c r="G34" s="154"/>
      <c r="H34" s="166"/>
      <c r="I34" s="154"/>
      <c r="J34" s="164"/>
      <c r="K34" s="154">
        <v>7785.6</v>
      </c>
      <c r="L34" s="164"/>
      <c r="M34" s="154"/>
      <c r="N34" s="166"/>
      <c r="O34" s="154"/>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8.1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86069.37999999999</v>
      </c>
      <c r="L51" s="104">
        <f>L30+L33+L37+L41+L44+L47+L48+L50</f>
        <v>86790.22</v>
      </c>
      <c r="M51" s="103">
        <f>M29+M32-M34+M36-M38+M40+M43-M45+M47+M48-M49+M50</f>
        <v>0</v>
      </c>
      <c r="N51" s="104">
        <f>N30+N33+N37+N41+N44+N47+N48+N50</f>
        <v>0</v>
      </c>
      <c r="O51" s="103">
        <f>O29+O32-O34+O36-O38+O40+O43-O45+O47+O48-O49+O50</f>
        <v>0</v>
      </c>
      <c r="P51" s="104">
        <f>P30+P33+P37+P41+P44+P47+P48+P50</f>
        <v>0</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70" zoomScaleNormal="70" workbookViewId="0"/>
  </sheetViews>
  <sheetFormatPr defaultRowHeight="15" x14ac:dyDescent="0.2"/>
  <cols>
    <col min="1" max="1" width="1.7109375" style="2" customWidth="1"/>
    <col min="2" max="2" width="69.7109375" style="184" customWidth="1"/>
    <col min="3" max="3" width="18.5703125" customWidth="1"/>
    <col min="4" max="4" width="68"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23.25" x14ac:dyDescent="0.2">
      <c r="B6" s="182">
        <f>'Cover Page'!C7</f>
        <v>97179</v>
      </c>
      <c r="D6" s="334" t="s">
        <v>125</v>
      </c>
    </row>
    <row r="7" spans="2:5" s="2" customFormat="1" ht="15.75" x14ac:dyDescent="0.25">
      <c r="B7" s="42" t="s">
        <v>88</v>
      </c>
    </row>
    <row r="8" spans="2:5" s="2" customFormat="1" x14ac:dyDescent="0.2">
      <c r="B8" s="183" t="str">
        <f>'Cover Page'!C8</f>
        <v>UnitedHealthcare Life Insurance Company</v>
      </c>
    </row>
    <row r="9" spans="2:5" s="2" customFormat="1" ht="15.75" x14ac:dyDescent="0.25">
      <c r="B9" s="52" t="s">
        <v>90</v>
      </c>
    </row>
    <row r="10" spans="2:5" s="2" customFormat="1" x14ac:dyDescent="0.2">
      <c r="B10" s="183" t="str">
        <f>'Cover Page'!C9</f>
        <v>N/A</v>
      </c>
    </row>
    <row r="11" spans="2:5" s="2" customFormat="1" ht="15.75" x14ac:dyDescent="0.25">
      <c r="B11" s="52" t="s">
        <v>85</v>
      </c>
    </row>
    <row r="12" spans="2:5" s="2" customFormat="1" x14ac:dyDescent="0.2">
      <c r="B12" s="183" t="str">
        <f>'Cover Page'!C6</f>
        <v>2021</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60" x14ac:dyDescent="0.2">
      <c r="B18" s="188" t="s">
        <v>164</v>
      </c>
      <c r="C18" s="197"/>
      <c r="D18" s="333" t="s">
        <v>186</v>
      </c>
      <c r="E18" s="193"/>
    </row>
    <row r="19" spans="2:5" s="184" customFormat="1" ht="45" x14ac:dyDescent="0.2">
      <c r="B19" s="188" t="s">
        <v>165</v>
      </c>
      <c r="C19" s="197"/>
      <c r="D19" s="333" t="s">
        <v>169</v>
      </c>
      <c r="E19" s="193"/>
    </row>
    <row r="20" spans="2:5" s="184" customFormat="1" ht="45" x14ac:dyDescent="0.2">
      <c r="B20" s="188" t="s">
        <v>166</v>
      </c>
      <c r="C20" s="197"/>
      <c r="D20" s="333" t="s">
        <v>187</v>
      </c>
      <c r="E20" s="193"/>
    </row>
    <row r="21" spans="2:5" s="184" customFormat="1" ht="75.75" customHeight="1" x14ac:dyDescent="0.2">
      <c r="B21" s="188" t="s">
        <v>167</v>
      </c>
      <c r="C21" s="197"/>
      <c r="D21" s="333" t="s">
        <v>188</v>
      </c>
      <c r="E21" s="193"/>
    </row>
    <row r="22" spans="2:5" s="184" customFormat="1" ht="75" x14ac:dyDescent="0.2">
      <c r="B22" s="188" t="s">
        <v>168</v>
      </c>
      <c r="C22" s="197"/>
      <c r="D22" s="333" t="s">
        <v>189</v>
      </c>
      <c r="E22" s="193"/>
    </row>
    <row r="23" spans="2:5" s="184" customFormat="1" ht="15.75"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60" x14ac:dyDescent="0.2">
      <c r="B26" s="188" t="s">
        <v>170</v>
      </c>
      <c r="C26" s="197"/>
      <c r="D26" s="333" t="s">
        <v>172</v>
      </c>
      <c r="E26" s="193"/>
    </row>
    <row r="27" spans="2:5" s="184" customFormat="1" ht="75" x14ac:dyDescent="0.2">
      <c r="B27" s="188" t="s">
        <v>171</v>
      </c>
      <c r="C27" s="197"/>
      <c r="D27" s="333" t="s">
        <v>178</v>
      </c>
      <c r="E27" s="193"/>
    </row>
    <row r="28" spans="2:5" s="184" customFormat="1" x14ac:dyDescent="0.2">
      <c r="B28" s="188"/>
      <c r="C28" s="197"/>
      <c r="D28" s="333"/>
      <c r="E28" s="193"/>
    </row>
    <row r="29" spans="2:5" s="184" customFormat="1" x14ac:dyDescent="0.2">
      <c r="B29" s="188"/>
      <c r="C29" s="199"/>
      <c r="D29" s="333"/>
      <c r="E29" s="193"/>
    </row>
    <row r="30" spans="2:5" s="184" customFormat="1" x14ac:dyDescent="0.2">
      <c r="B30" s="188"/>
      <c r="C30" s="199"/>
      <c r="D30" s="333"/>
      <c r="E30" s="193"/>
    </row>
    <row r="31" spans="2:5" s="184" customFormat="1" x14ac:dyDescent="0.2">
      <c r="B31" s="188"/>
      <c r="C31" s="200"/>
      <c r="D31" s="333"/>
      <c r="E31" s="193"/>
    </row>
    <row r="32" spans="2:5" s="184" customFormat="1" x14ac:dyDescent="0.2">
      <c r="B32" s="190" t="s">
        <v>80</v>
      </c>
      <c r="C32" s="201"/>
      <c r="D32" s="331"/>
      <c r="E32" s="193"/>
    </row>
    <row r="33" spans="2:5" s="184" customFormat="1" ht="75" x14ac:dyDescent="0.2">
      <c r="B33" s="188" t="s">
        <v>173</v>
      </c>
      <c r="C33" s="197"/>
      <c r="D33" s="333" t="s">
        <v>175</v>
      </c>
      <c r="E33" s="193"/>
    </row>
    <row r="34" spans="2:5" s="184" customFormat="1" ht="45" x14ac:dyDescent="0.2">
      <c r="B34" s="188" t="s">
        <v>174</v>
      </c>
      <c r="C34" s="197"/>
      <c r="D34" s="333" t="s">
        <v>179</v>
      </c>
      <c r="E34" s="193"/>
    </row>
    <row r="35" spans="2:5" s="184" customFormat="1" x14ac:dyDescent="0.2">
      <c r="B35" s="188"/>
      <c r="C35" s="197"/>
      <c r="D35" s="333"/>
      <c r="E35" s="193"/>
    </row>
    <row r="36" spans="2:5" s="184" customFormat="1" x14ac:dyDescent="0.2">
      <c r="B36" s="188"/>
      <c r="C36" s="199"/>
      <c r="D36" s="333"/>
      <c r="E36" s="193"/>
    </row>
    <row r="37" spans="2:5" s="184" customFormat="1" x14ac:dyDescent="0.2">
      <c r="B37" s="188"/>
      <c r="C37" s="199"/>
      <c r="D37" s="333"/>
      <c r="E37" s="193"/>
    </row>
    <row r="38" spans="2:5" s="184" customFormat="1" x14ac:dyDescent="0.2">
      <c r="B38" s="188"/>
      <c r="C38" s="200"/>
      <c r="D38" s="333"/>
      <c r="E38" s="193"/>
    </row>
    <row r="39" spans="2:5" s="184" customFormat="1" x14ac:dyDescent="0.2">
      <c r="B39" s="190" t="s">
        <v>81</v>
      </c>
      <c r="C39" s="201"/>
      <c r="D39" s="331"/>
      <c r="E39" s="193"/>
    </row>
    <row r="40" spans="2:5" s="184" customFormat="1" x14ac:dyDescent="0.2">
      <c r="B40" s="188" t="s">
        <v>176</v>
      </c>
      <c r="C40" s="197"/>
      <c r="D40" s="333" t="s">
        <v>177</v>
      </c>
      <c r="E40" s="193"/>
    </row>
    <row r="41" spans="2:5" s="184" customFormat="1" x14ac:dyDescent="0.2">
      <c r="B41" s="188"/>
      <c r="C41" s="197"/>
      <c r="D41" s="333"/>
      <c r="E41" s="193"/>
    </row>
    <row r="42" spans="2:5" s="184" customFormat="1" x14ac:dyDescent="0.2">
      <c r="B42" s="188"/>
      <c r="C42" s="197"/>
      <c r="D42" s="333"/>
      <c r="E42" s="193"/>
    </row>
    <row r="43" spans="2:5" s="184" customFormat="1" x14ac:dyDescent="0.2">
      <c r="B43" s="188"/>
      <c r="C43" s="199"/>
      <c r="D43" s="333"/>
      <c r="E43" s="193"/>
    </row>
    <row r="44" spans="2:5" s="184" customFormat="1" x14ac:dyDescent="0.2">
      <c r="B44" s="188"/>
      <c r="C44" s="199"/>
      <c r="D44" s="333"/>
      <c r="E44" s="193"/>
    </row>
    <row r="45" spans="2:5" s="184" customFormat="1" x14ac:dyDescent="0.2">
      <c r="B45" s="188"/>
      <c r="C45" s="200"/>
      <c r="D45" s="333"/>
      <c r="E45" s="193"/>
    </row>
    <row r="46" spans="2:5" s="184" customFormat="1" x14ac:dyDescent="0.2">
      <c r="B46" s="190" t="s">
        <v>82</v>
      </c>
      <c r="C46" s="201"/>
      <c r="D46" s="331"/>
      <c r="E46" s="193"/>
    </row>
    <row r="47" spans="2:5" s="184" customFormat="1" ht="90" x14ac:dyDescent="0.2">
      <c r="B47" s="188" t="s">
        <v>21</v>
      </c>
      <c r="C47" s="197"/>
      <c r="D47" s="333" t="s">
        <v>180</v>
      </c>
      <c r="E47" s="193"/>
    </row>
    <row r="48" spans="2:5" s="184" customFormat="1" x14ac:dyDescent="0.2">
      <c r="B48" s="188"/>
      <c r="C48" s="197"/>
      <c r="D48" s="333"/>
      <c r="E48" s="193"/>
    </row>
    <row r="49" spans="2:5" s="184" customFormat="1" x14ac:dyDescent="0.2">
      <c r="B49" s="188"/>
      <c r="C49" s="197"/>
      <c r="D49" s="333"/>
      <c r="E49" s="193"/>
    </row>
    <row r="50" spans="2:5" s="184" customFormat="1" x14ac:dyDescent="0.2">
      <c r="B50" s="188"/>
      <c r="C50" s="199"/>
      <c r="D50" s="333"/>
      <c r="E50" s="193"/>
    </row>
    <row r="51" spans="2:5" s="184" customFormat="1" x14ac:dyDescent="0.2">
      <c r="B51" s="188"/>
      <c r="C51" s="199"/>
      <c r="D51" s="333"/>
      <c r="E51" s="193"/>
    </row>
    <row r="52" spans="2:5" s="184" customFormat="1" ht="15.75"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75" x14ac:dyDescent="0.2">
      <c r="B55" s="188" t="s">
        <v>18</v>
      </c>
      <c r="C55" s="202"/>
      <c r="D55" s="333" t="s">
        <v>181</v>
      </c>
      <c r="E55" s="203"/>
    </row>
    <row r="56" spans="2:5" s="204" customFormat="1" x14ac:dyDescent="0.2">
      <c r="B56" s="188"/>
      <c r="C56" s="199"/>
      <c r="D56" s="333"/>
      <c r="E56" s="203"/>
    </row>
    <row r="57" spans="2:5" s="204" customFormat="1" x14ac:dyDescent="0.2">
      <c r="B57" s="188"/>
      <c r="C57" s="199"/>
      <c r="D57" s="333"/>
      <c r="E57" s="203"/>
    </row>
    <row r="58" spans="2:5" s="204" customFormat="1" x14ac:dyDescent="0.2">
      <c r="B58" s="188"/>
      <c r="C58" s="199"/>
      <c r="D58" s="333"/>
      <c r="E58" s="203"/>
    </row>
    <row r="59" spans="2:5" s="204" customFormat="1" x14ac:dyDescent="0.2">
      <c r="B59" s="188"/>
      <c r="C59" s="199"/>
      <c r="D59" s="333"/>
      <c r="E59" s="203"/>
    </row>
    <row r="60" spans="2:5" s="204" customFormat="1" x14ac:dyDescent="0.2">
      <c r="B60" s="188"/>
      <c r="C60" s="205"/>
      <c r="D60" s="333"/>
      <c r="E60" s="203"/>
    </row>
    <row r="61" spans="2:5" s="184" customFormat="1" x14ac:dyDescent="0.2">
      <c r="B61" s="191" t="s">
        <v>110</v>
      </c>
      <c r="C61" s="198"/>
      <c r="D61" s="331"/>
      <c r="E61" s="193"/>
    </row>
    <row r="62" spans="2:5" s="204" customFormat="1" ht="45" x14ac:dyDescent="0.2">
      <c r="B62" s="188" t="s">
        <v>19</v>
      </c>
      <c r="C62" s="202"/>
      <c r="D62" s="333" t="s">
        <v>182</v>
      </c>
      <c r="E62" s="203"/>
    </row>
    <row r="63" spans="2:5" s="204" customFormat="1" x14ac:dyDescent="0.2">
      <c r="B63" s="188"/>
      <c r="C63" s="197"/>
      <c r="D63" s="333"/>
      <c r="E63" s="203"/>
    </row>
    <row r="64" spans="2:5" s="204" customFormat="1" x14ac:dyDescent="0.2">
      <c r="B64" s="188"/>
      <c r="C64" s="199"/>
      <c r="D64" s="333"/>
      <c r="E64" s="203"/>
    </row>
    <row r="65" spans="2:5" s="204" customFormat="1" x14ac:dyDescent="0.2">
      <c r="B65" s="188"/>
      <c r="C65" s="199"/>
      <c r="D65" s="333"/>
      <c r="E65" s="203"/>
    </row>
    <row r="66" spans="2:5" s="204" customFormat="1" x14ac:dyDescent="0.2">
      <c r="B66" s="188"/>
      <c r="C66" s="199"/>
      <c r="D66" s="333"/>
      <c r="E66" s="203"/>
    </row>
    <row r="67" spans="2:5" s="204" customFormat="1" x14ac:dyDescent="0.2">
      <c r="B67" s="188"/>
      <c r="C67" s="205"/>
      <c r="D67" s="333"/>
      <c r="E67" s="203"/>
    </row>
    <row r="68" spans="2:5" s="184" customFormat="1" x14ac:dyDescent="0.2">
      <c r="B68" s="191" t="s">
        <v>111</v>
      </c>
      <c r="C68" s="198"/>
      <c r="D68" s="331"/>
      <c r="E68" s="193"/>
    </row>
    <row r="69" spans="2:5" s="204" customFormat="1" ht="75" x14ac:dyDescent="0.2">
      <c r="B69" s="188" t="s">
        <v>183</v>
      </c>
      <c r="C69" s="202"/>
      <c r="D69" s="333" t="s">
        <v>184</v>
      </c>
      <c r="E69" s="203"/>
    </row>
    <row r="70" spans="2:5" s="204" customFormat="1" x14ac:dyDescent="0.2">
      <c r="B70" s="188"/>
      <c r="C70" s="197"/>
      <c r="D70" s="333"/>
      <c r="E70" s="203"/>
    </row>
    <row r="71" spans="2:5" s="204" customFormat="1" x14ac:dyDescent="0.2">
      <c r="B71" s="188"/>
      <c r="C71" s="199"/>
      <c r="D71" s="333"/>
      <c r="E71" s="203"/>
    </row>
    <row r="72" spans="2:5" s="204" customFormat="1" x14ac:dyDescent="0.2">
      <c r="B72" s="188"/>
      <c r="C72" s="199"/>
      <c r="D72" s="333"/>
      <c r="E72" s="203"/>
    </row>
    <row r="73" spans="2:5" s="204" customFormat="1" x14ac:dyDescent="0.2">
      <c r="B73" s="188"/>
      <c r="C73" s="199"/>
      <c r="D73" s="333"/>
      <c r="E73" s="203"/>
    </row>
    <row r="74" spans="2:5" s="204" customFormat="1" x14ac:dyDescent="0.2">
      <c r="B74" s="188"/>
      <c r="C74" s="205"/>
      <c r="D74" s="333"/>
      <c r="E74" s="203"/>
    </row>
    <row r="75" spans="2:5" s="184" customFormat="1" x14ac:dyDescent="0.2">
      <c r="B75" s="191" t="s">
        <v>128</v>
      </c>
      <c r="C75" s="198"/>
      <c r="D75" s="331"/>
      <c r="E75" s="193"/>
    </row>
    <row r="76" spans="2:5" s="204" customFormat="1" ht="180.75" customHeight="1" x14ac:dyDescent="0.2">
      <c r="B76" s="188" t="s">
        <v>20</v>
      </c>
      <c r="C76" s="202"/>
      <c r="D76" s="333" t="s">
        <v>185</v>
      </c>
      <c r="E76" s="203"/>
    </row>
    <row r="77" spans="2:5" s="204" customFormat="1" x14ac:dyDescent="0.2">
      <c r="B77" s="188"/>
      <c r="C77" s="197"/>
      <c r="D77" s="333"/>
      <c r="E77" s="203"/>
    </row>
    <row r="78" spans="2:5" s="204" customFormat="1" x14ac:dyDescent="0.2">
      <c r="B78" s="188"/>
      <c r="C78" s="199"/>
      <c r="D78" s="333"/>
      <c r="E78" s="203"/>
    </row>
    <row r="79" spans="2:5" s="204" customFormat="1" x14ac:dyDescent="0.2">
      <c r="B79" s="188"/>
      <c r="C79" s="199"/>
      <c r="D79" s="333"/>
      <c r="E79" s="203"/>
    </row>
    <row r="80" spans="2:5" s="204" customFormat="1" x14ac:dyDescent="0.2">
      <c r="B80" s="188"/>
      <c r="C80" s="199"/>
      <c r="D80" s="333"/>
      <c r="E80" s="203"/>
    </row>
    <row r="81" spans="2:5" s="204" customFormat="1" ht="15.75"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70" zoomScaleNormal="70" workbookViewId="0"/>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28515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7109375" style="9" bestFit="1" customWidth="1"/>
    <col min="14" max="14" width="16.7109375" style="11" customWidth="1"/>
    <col min="15" max="16" width="16.7109375" style="9" bestFit="1" customWidth="1"/>
    <col min="17" max="18" width="15.5703125" style="9" bestFit="1" customWidth="1"/>
    <col min="19" max="19" width="16.28515625" style="9" bestFit="1" customWidth="1"/>
    <col min="20" max="21" width="16.7109375" style="9" bestFit="1" customWidth="1"/>
    <col min="22" max="22" width="17.28515625" style="9" customWidth="1"/>
    <col min="23" max="24" width="16.7109375" style="9" bestFit="1" customWidth="1"/>
    <col min="25" max="25" width="18.7109375" style="9" bestFit="1" customWidth="1"/>
    <col min="26" max="26" width="18.7109375" style="11" bestFit="1" customWidth="1"/>
    <col min="27" max="28" width="18.71093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97179</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UnitedHealthcare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N/A</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c r="Z21" s="247"/>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130728.14</v>
      </c>
      <c r="R22" s="249">
        <v>81638.149999999994</v>
      </c>
      <c r="S22" s="250">
        <f>'Pt 1 Summary of Data'!L24</f>
        <v>86790.22</v>
      </c>
      <c r="T22" s="251">
        <f>SUM(Q22:S22)</f>
        <v>299156.51</v>
      </c>
      <c r="U22" s="248"/>
      <c r="V22" s="249"/>
      <c r="W22" s="250">
        <f>'Pt 1 Summary of Data'!N24</f>
        <v>0</v>
      </c>
      <c r="X22" s="251">
        <f>SUM(U22:W22)</f>
        <v>0</v>
      </c>
      <c r="Y22" s="248"/>
      <c r="Z22" s="249"/>
      <c r="AA22" s="250">
        <f>'Pt 1 Summary of Data'!P24</f>
        <v>0</v>
      </c>
      <c r="AB22" s="251">
        <f>SUM(Y22:AA22)</f>
        <v>0</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130728.14</v>
      </c>
      <c r="R23" s="252">
        <f>SUM(R$22:R$22)</f>
        <v>81638.149999999994</v>
      </c>
      <c r="S23" s="252">
        <f>SUM(S$22:S$22)</f>
        <v>86790.22</v>
      </c>
      <c r="T23" s="251">
        <f>SUM(Q23:S23)</f>
        <v>299156.51</v>
      </c>
      <c r="U23" s="252">
        <f>SUM(U$22:U$22)</f>
        <v>0</v>
      </c>
      <c r="V23" s="252">
        <f>SUM(V$22:V$22)</f>
        <v>0</v>
      </c>
      <c r="W23" s="252">
        <f>SUM(W$22:W$22)</f>
        <v>0</v>
      </c>
      <c r="X23" s="251">
        <f>SUM(U23:W23)</f>
        <v>0</v>
      </c>
      <c r="Y23" s="414">
        <f>SUM(Y$22:Y$22)</f>
        <v>0</v>
      </c>
      <c r="Z23" s="252">
        <f>SUM(Z$22:Z$22)</f>
        <v>0</v>
      </c>
      <c r="AA23" s="252">
        <f>SUM(AA$22:AA$22)</f>
        <v>0</v>
      </c>
      <c r="AB23" s="251">
        <f>SUM(Y23:AA23)</f>
        <v>0</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241125.48</v>
      </c>
      <c r="R26" s="249">
        <v>197540.08000000002</v>
      </c>
      <c r="S26" s="259">
        <f>'Pt 1 Summary of Data'!L21</f>
        <v>162194.76</v>
      </c>
      <c r="T26" s="251">
        <f>SUM(Q26:S26)</f>
        <v>600860.32000000007</v>
      </c>
      <c r="U26" s="258"/>
      <c r="V26" s="249"/>
      <c r="W26" s="259">
        <f>'Pt 1 Summary of Data'!N21</f>
        <v>0</v>
      </c>
      <c r="X26" s="251">
        <f>SUM(U26:W26)</f>
        <v>0</v>
      </c>
      <c r="Y26" s="258"/>
      <c r="Z26" s="249"/>
      <c r="AA26" s="259">
        <f>'Pt 1 Summary of Data'!P21</f>
        <v>0</v>
      </c>
      <c r="AB26" s="251">
        <f>SUM(Y26:AA26)</f>
        <v>0</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16022.420000000002</v>
      </c>
      <c r="R27" s="249">
        <v>34925.11</v>
      </c>
      <c r="S27" s="259">
        <f>'Pt 1 Summary of Data'!L35</f>
        <v>22002.519999999997</v>
      </c>
      <c r="T27" s="251">
        <f>SUM(Q27:S27)</f>
        <v>72950.049999999988</v>
      </c>
      <c r="U27" s="258"/>
      <c r="V27" s="249"/>
      <c r="W27" s="259">
        <f>'Pt 1 Summary of Data'!N35</f>
        <v>0</v>
      </c>
      <c r="X27" s="251">
        <f>SUM(U27:W27)</f>
        <v>0</v>
      </c>
      <c r="Y27" s="258"/>
      <c r="Z27" s="249"/>
      <c r="AA27" s="259">
        <f>'Pt 1 Summary of Data'!P35</f>
        <v>0</v>
      </c>
      <c r="AB27" s="251">
        <f>SUM(Y27:AA27)</f>
        <v>0</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225103.06</v>
      </c>
      <c r="R28" s="259">
        <f t="shared" si="0"/>
        <v>162614.97000000003</v>
      </c>
      <c r="S28" s="259">
        <f t="shared" si="0"/>
        <v>140192.24000000002</v>
      </c>
      <c r="T28" s="104">
        <f>T$26-T$27</f>
        <v>527910.27</v>
      </c>
      <c r="U28" s="259">
        <f t="shared" si="0"/>
        <v>0</v>
      </c>
      <c r="V28" s="259">
        <f t="shared" si="0"/>
        <v>0</v>
      </c>
      <c r="W28" s="259">
        <f t="shared" si="0"/>
        <v>0</v>
      </c>
      <c r="X28" s="104">
        <f>X$26-X$27</f>
        <v>0</v>
      </c>
      <c r="Y28" s="103">
        <f t="shared" si="0"/>
        <v>0</v>
      </c>
      <c r="Z28" s="259">
        <f t="shared" si="0"/>
        <v>0</v>
      </c>
      <c r="AA28" s="259">
        <f t="shared" si="0"/>
        <v>0</v>
      </c>
      <c r="AB28" s="104">
        <f>AB$26-AB$27</f>
        <v>0</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415.25</v>
      </c>
      <c r="R30" s="264">
        <v>334.58333333333331</v>
      </c>
      <c r="S30" s="265">
        <f>'Pt 1 Summary of Data'!L49</f>
        <v>279.16666666666669</v>
      </c>
      <c r="T30" s="266">
        <f>SUM(Q30:S30)</f>
        <v>1029</v>
      </c>
      <c r="U30" s="267"/>
      <c r="V30" s="264"/>
      <c r="W30" s="268">
        <f>'Pt 1 Summary of Data'!N49</f>
        <v>0</v>
      </c>
      <c r="X30" s="266">
        <f>SUM(U30:W30)</f>
        <v>0</v>
      </c>
      <c r="Y30" s="267"/>
      <c r="Z30" s="264"/>
      <c r="AA30" s="268">
        <f>'Pt 1 Summary of Data'!P49</f>
        <v>0</v>
      </c>
      <c r="AB30" s="266">
        <f>SUM(Y30:AA30)</f>
        <v>0</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0.56668060274712972</v>
      </c>
      <c r="U33" s="277"/>
      <c r="V33" s="278"/>
      <c r="W33" s="278"/>
      <c r="X33" s="279" t="str">
        <f>IF(X30&lt;1000,"Not Required to Calculate",X23/X28)</f>
        <v>Not Required to Calculate</v>
      </c>
      <c r="Y33" s="277"/>
      <c r="Z33" s="278"/>
      <c r="AA33" s="278"/>
      <c r="AB33" s="415" t="str">
        <f>IF(AB30&lt;1000,"Not Required to Calculate",AB23/AB28)</f>
        <v>Not Required to Calculate</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heetViews>
  <sheetFormatPr defaultRowHeight="15" x14ac:dyDescent="0.2"/>
  <cols>
    <col min="1" max="1" width="1.71093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97179</v>
      </c>
    </row>
    <row r="7" spans="2:3" s="2" customFormat="1" ht="15.75" customHeight="1" x14ac:dyDescent="0.25">
      <c r="B7" s="42" t="s">
        <v>88</v>
      </c>
      <c r="C7" s="392" t="s">
        <v>127</v>
      </c>
    </row>
    <row r="8" spans="2:3" s="2" customFormat="1" ht="15.75" customHeight="1" x14ac:dyDescent="0.25">
      <c r="B8" s="283" t="str">
        <f>'Cover Page'!C8</f>
        <v>UnitedHealthcare Life Insurance Company</v>
      </c>
      <c r="C8" s="335"/>
    </row>
    <row r="9" spans="2:3" s="2" customFormat="1" ht="15.75" customHeight="1" x14ac:dyDescent="0.25">
      <c r="B9" s="52" t="s">
        <v>90</v>
      </c>
      <c r="C9" s="335"/>
    </row>
    <row r="10" spans="2:3" s="2" customFormat="1" ht="15.75" customHeight="1" x14ac:dyDescent="0.25">
      <c r="B10" s="283" t="str">
        <f>'Cover Page'!C9</f>
        <v>N/A</v>
      </c>
      <c r="C10" s="335"/>
    </row>
    <row r="11" spans="2:3" s="2" customFormat="1" ht="15.75" x14ac:dyDescent="0.25">
      <c r="B11" s="52" t="s">
        <v>85</v>
      </c>
    </row>
    <row r="12" spans="2:3" s="2" customFormat="1" x14ac:dyDescent="0.2">
      <c r="B12" s="183" t="str">
        <f>'Cover Page'!C6</f>
        <v>2021</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t="s">
        <v>190</v>
      </c>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t="s">
        <v>190</v>
      </c>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heetViews>
  <sheetFormatPr defaultColWidth="9.28515625" defaultRowHeight="15" x14ac:dyDescent="0.2"/>
  <cols>
    <col min="1" max="1" width="1.7109375" style="18" customWidth="1"/>
    <col min="2" max="2" width="96.28515625" style="25" customWidth="1"/>
    <col min="3" max="16384" width="9.28515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97179</v>
      </c>
    </row>
    <row r="7" spans="2:4" ht="15.75" customHeight="1" x14ac:dyDescent="0.25">
      <c r="B7" s="42" t="s">
        <v>88</v>
      </c>
      <c r="D7" s="391"/>
    </row>
    <row r="8" spans="2:4" ht="15.75" customHeight="1" x14ac:dyDescent="0.25">
      <c r="B8" s="283" t="str">
        <f>'Cover Page'!C8</f>
        <v>UnitedHealthcare Life Insurance Company</v>
      </c>
    </row>
    <row r="9" spans="2:4" ht="15.75" customHeight="1" x14ac:dyDescent="0.25">
      <c r="B9" s="52" t="s">
        <v>90</v>
      </c>
    </row>
    <row r="10" spans="2:4" ht="15.75" customHeight="1" x14ac:dyDescent="0.25">
      <c r="B10" s="283" t="str">
        <f>'Cover Page'!C9</f>
        <v>N/A</v>
      </c>
    </row>
    <row r="11" spans="2:4" ht="15.75" x14ac:dyDescent="0.25">
      <c r="B11" s="52" t="s">
        <v>85</v>
      </c>
    </row>
    <row r="12" spans="2:4" x14ac:dyDescent="0.2">
      <c r="B12" s="183" t="str">
        <f>'Cover Page'!C6</f>
        <v>2021</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2022-07-18T15:15:08Z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