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13_ncr:1_{2882B45C-4113-4FA8-90A2-A2156A4A66D1}" xr6:coauthVersionLast="46" xr6:coauthVersionMax="46" xr10:uidLastSave="{00000000-0000-0000-0000-000000000000}"/>
  <bookViews>
    <workbookView xWindow="-120" yWindow="-120" windowWidth="19440" windowHeight="1500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1" i="18" l="1"/>
  <c r="R42" i="18"/>
  <c r="R43" i="18"/>
  <c r="R44" i="18"/>
  <c r="R45" i="18"/>
  <c r="R46" i="18"/>
  <c r="R47" i="18"/>
  <c r="R48" i="18"/>
  <c r="R49" i="18"/>
  <c r="R50" i="18"/>
  <c r="R52" i="18"/>
  <c r="R53" i="18"/>
  <c r="R54" i="18"/>
  <c r="R55" i="18"/>
  <c r="R56" i="18"/>
  <c r="R57" i="18"/>
  <c r="I28" i="10"/>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<sst xmlns="http://schemas.openxmlformats.org/spreadsheetml/2006/main" count="317" uniqueCount="179">
  <si>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</si>
  <si>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</si>
  <si>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</si>
  <si>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</si>
  <si>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</si>
  <si>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</si>
  <si>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</si>
  <si>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</si>
  <si>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</si>
  <si>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</si>
  <si>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</si>
  <si>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</si>
  <si>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</si>
  <si>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</si>
  <si>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</si>
  <si>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</si>
  <si>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</si>
  <si>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</si>
  <si>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</si>
  <si>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</si>
  <si>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</si>
  <si>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</si>
  <si>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</si>
  <si>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</si>
  <si>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</si>
  <si>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</si>
  <si>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</si>
  <si>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</si>
  <si>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</si>
  <si>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</si>
  <si>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</si>
  <si>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</si>
  <si>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</si>
  <si>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</si>
  <si>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</si>
  <si>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</si>
  <si>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</si>
  <si>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</si>
  <si>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</si>
  <si>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</si>
  <si>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</si>
  <si>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</si>
  <si>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</si>
  <si>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</si>
  <si>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</si>
  <si>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</si>
  <si>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</si>
  <si>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</si>
  <si>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</si>
  <si>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</si>
  <si>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</si>
  <si>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</si>
  <si>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</si>
  <si>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</si>
  <si>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</si>
  <si>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</si>
  <si>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</si>
  <si>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</si>
  <si>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</si>
  <si>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</si>
  <si>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</si>
  <si>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</si>
  <si>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</si>
  <si>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</si>
  <si>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</si>
  <si>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</si>
  <si>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</si>
  <si>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</si>
  <si>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</si>
  <si>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</si>
  <si>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</si>
  <si>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</si>
  <si>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</si>
  <si>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</si>
  <si>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</si>
  <si>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</si>
  <si>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</si>
  <si>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</si>
  <si>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</si>
  <si>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</si>
  <si>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</si>
  <si>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</si>
  <si>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</si>
  <si>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</si>
  <si>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</si>
  <si>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</si>
  <si>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</si>
  <si>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</si>
  <si>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</si>
  <si>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</si>
  <si>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</si>
  <si>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</si>
  <si>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</si>
  <si>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</si>
  <si>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</si>
  <si>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</si>
  <si>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</si>
  <si>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</si>
  <si>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</si>
  <si>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</si>
  <si>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</si>
  <si>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</si>
  <si>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</si>
  <si>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</si>
  <si>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</si>
  <si>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</si>
  <si>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</si>
  <si>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</si>
  <si>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</si>
  <si>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</si>
  <si>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</si>
  <si>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</si>
  <si>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</si>
  <si>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</si>
  <si>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</si>
  <si>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</si>
  <si>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</si>
  <si>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</si>
  <si>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</si>
  <si>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</si>
  <si>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</si>
  <si>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</si>
  <si>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</si>
  <si>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</si>
  <si>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</si>
  <si>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</si>
  <si>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</si>
  <si>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</si>
  <si>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</si>
  <si>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</si>
  <si>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</si>
  <si>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</si>
  <si>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</si>
  <si>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</si>
  <si>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</si>
  <si>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</si>
  <si>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</si>
  <si>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</si>
  <si>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</si>
  <si>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</si>
  <si>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</si>
  <si>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</si>
  <si>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</si>
  <si>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</si>
  <si>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</si>
  <si>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</si>
  <si>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</si>
  <si>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</si>
  <si>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</si>
  <si>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</si>
  <si>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</si>
  <si>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</si>
  <si>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</si>
  <si>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</si>
  <si>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</si>
  <si>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</si>
  <si>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</si>
  <si>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</si>
  <si>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</si>
  <si>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</si>
  <si>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United of Omaha Life Insurance Company</t>
  </si>
  <si>
    <t>No</t>
  </si>
  <si>
    <t>2021</t>
  </si>
  <si>
    <t>Paid claims</t>
  </si>
  <si>
    <t>Direct claims reserves</t>
  </si>
  <si>
    <t>Paid claims are what is paid to policyholders related to claims benefits and is reported based on the underlining products. Paid claims are reported by state of residence.</t>
  </si>
  <si>
    <t xml:space="preserve">Direct claims reserves are the liability to pay policyholders who have filed or are expected to file claims on their policies. Direct claims reserves are reported by state of residence. </t>
  </si>
  <si>
    <t>Federal income taxes excluding capital gains</t>
  </si>
  <si>
    <t>Federal income taxes are allocated to respective lines of business by first calculating total federal income tax.  Then allocating federal income tax based on the operating results of the respective lines of business. Once federal income taxes are allocated to the respective lines of business, that respective line of business' federal income taxes are allocated to the states based on its direct written premiums by state of residence.</t>
  </si>
  <si>
    <t>State premium taxes</t>
  </si>
  <si>
    <t>State income, execrise, business, and other taxes</t>
  </si>
  <si>
    <t xml:space="preserve">State premiums taxes are allocated to respective lines of business by first calculating total state premium taxes. Then allocating state premium taxes based on premium of respective lines of business. Finally state premium taxes are allocated to the states based on respective lines of business direct written premiums by state of residence.  </t>
  </si>
  <si>
    <t xml:space="preserve">State income, excise, business, and other taxes are all other state taxes excluding state premium tax. These taxes are allocated to respective lines of business by first calculating total State income, excise, business, and other taxes and all other state taxes excluding state premium tax. Then allocating these taxes based on premiums of respective lines of business. Finally these taxes are allocated to the states based on respective lines of business direct written premiums by state of residence. </t>
  </si>
  <si>
    <t xml:space="preserve">Regulatory authority licenses and fees are allocated to respective lines of business by first calculating total regulatory authority licenses and fees. Then allocating regulatory authority licenses and fees based on premiums of respective lines of business. Finally regulatory authority licenses and fees are allocated to the states based on respective lines of business direct written premiums by state of residence. </t>
  </si>
  <si>
    <t>Agents and brokers fees</t>
  </si>
  <si>
    <t>Comissions</t>
  </si>
  <si>
    <t xml:space="preserve">Commissions are what is paid or accrued to the agents and brokers for sales or renewals of policies. Commissions are assigned to the respective lines of business based on the policies sold. Commissions are reported by state of residence of policyholder. </t>
  </si>
  <si>
    <t xml:space="preserve">Mutual of Omaha, and certain of its direct and indirect subsidiaries, including the Company,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Agents and brokers fees are the Agents and brokers expenses excluding commission using these allocation methods to the Company and it respective lines of business. Finally Agents and brokers fees are allocated to the states based on respective lines of business direct written premiums by state of residence. </t>
  </si>
  <si>
    <t xml:space="preserve">Mutual of Omaha and certain of its direct and indirect subsidiaries, including the Company,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Other general and administrative expenses are all expenses excluding those reported in 3.a and 3.b using these allocation methods to the Company and it respective lines of business. Finally Other general and administrative expenses are allocated to the states  based on respective lines of business direct written premiums by state of residence.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</si>
</sst>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1">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31" fillId="0" borderId="62" xfId="325" applyNumberFormat="1" applyFont="1" applyBorder="1" applyAlignment="1" applyProtection="1">
      <alignment horizontal="left" vertical="center" wrapText="1"/>
      <protection locked="0"/>
    </xf>
    <xf numFmtId="0" fontId="30" fillId="0" borderId="75" xfId="0" applyFont="1" applyBorder="1" applyAlignment="1" applyProtection="1">
      <alignment horizontal="left" vertical="top" wrapText="1" indent="3"/>
      <protection locked="0"/>
    </xf>
    <xf numFmtId="0" fontId="30" fillId="0" borderId="78" xfId="0" applyFont="1" applyBorder="1" applyAlignment="1" applyProtection="1">
      <alignment vertical="top" wrapText="1"/>
      <protection locked="0"/>
    </xf>
    <xf numFmtId="166" fontId="30" fillId="0" borderId="0" xfId="0" applyNumberFormat="1" applyFont="1" applyProtection="1">
      <protection locked="0"/>
    </xf>
    <xf numFmtId="164" fontId="4" fillId="0" borderId="0" xfId="126" applyNumberFormat="1" applyFont="1" applyFill="1" applyAlignment="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1" sqref="C11"/>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162</v>
      </c>
    </row>
    <row r="7" spans="1:3" ht="15.75" x14ac:dyDescent="0.2">
      <c r="A7" s="31" t="s">
        <v>1</v>
      </c>
      <c r="B7" s="32" t="s">
        <v>153</v>
      </c>
      <c r="C7" s="34"/>
    </row>
    <row r="8" spans="1:3" ht="31.5" x14ac:dyDescent="0.2">
      <c r="A8" s="31" t="s">
        <v>2</v>
      </c>
      <c r="B8" s="32" t="s">
        <v>88</v>
      </c>
      <c r="C8" s="416" t="s">
        <v>160</v>
      </c>
    </row>
    <row r="9" spans="1:3" ht="15.75" x14ac:dyDescent="0.2">
      <c r="A9" s="31" t="s">
        <v>3</v>
      </c>
      <c r="B9" s="32" t="s">
        <v>89</v>
      </c>
      <c r="C9" s="33"/>
    </row>
    <row r="10" spans="1:3" ht="16.5" thickBot="1" x14ac:dyDescent="0.3">
      <c r="A10" s="35" t="s">
        <v>4</v>
      </c>
      <c r="B10" s="36" t="s">
        <v>86</v>
      </c>
      <c r="C10" s="413"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R60"/>
  <sheetViews>
    <sheetView zoomScale="80" zoomScaleNormal="80" workbookViewId="0">
      <selection activeCell="J35" sqref="J35"/>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9.28515625" style="25"/>
    <col min="18" max="18" width="14.28515625" style="25" bestFit="1" customWidth="1"/>
    <col min="19"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United of Omaha Life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f>'Cover Page'!C9</f>
        <v>0</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8"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8" ht="31.5" customHeight="1" thickBot="1" x14ac:dyDescent="0.25">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8"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8" x14ac:dyDescent="0.2">
      <c r="B20" s="68" t="s">
        <v>0</v>
      </c>
      <c r="C20" s="69" t="s">
        <v>32</v>
      </c>
      <c r="D20" s="394"/>
      <c r="E20" s="70"/>
      <c r="F20" s="71"/>
      <c r="G20" s="72"/>
      <c r="H20" s="73"/>
      <c r="I20" s="74"/>
      <c r="J20" s="72"/>
      <c r="K20" s="70"/>
      <c r="L20" s="71"/>
      <c r="M20" s="74"/>
      <c r="N20" s="73"/>
      <c r="O20" s="70"/>
      <c r="P20" s="71"/>
    </row>
    <row r="21" spans="2:18"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5993937.9800000023</v>
      </c>
      <c r="N21" s="78">
        <f>'Pt 2 Premium and Claims'!N22+'Pt 2 Premium and Claims'!N23-'Pt 2 Premium and Claims'!N24-'Pt 2 Premium and Claims'!N25</f>
        <v>5993937.9800000023</v>
      </c>
      <c r="O21" s="77">
        <f>'Pt 2 Premium and Claims'!O22+'Pt 2 Premium and Claims'!O23-'Pt 2 Premium and Claims'!O24-'Pt 2 Premium and Claims'!O25</f>
        <v>2508205.6800000002</v>
      </c>
      <c r="P21" s="78">
        <f>'Pt 2 Premium and Claims'!P22+'Pt 2 Premium and Claims'!P23-'Pt 2 Premium and Claims'!P24-'Pt 2 Premium and Claims'!P25</f>
        <v>2508205.6800000002</v>
      </c>
      <c r="R21" s="181"/>
    </row>
    <row r="22" spans="2:18" s="37" customFormat="1" x14ac:dyDescent="0.2">
      <c r="B22" s="80"/>
      <c r="C22" s="81"/>
      <c r="D22" s="396"/>
      <c r="E22" s="82"/>
      <c r="F22" s="83"/>
      <c r="G22" s="84"/>
      <c r="H22" s="85"/>
      <c r="I22" s="82"/>
      <c r="J22" s="86"/>
      <c r="K22" s="82"/>
      <c r="L22" s="83"/>
      <c r="M22" s="82"/>
      <c r="N22" s="85"/>
      <c r="O22" s="82"/>
      <c r="P22" s="83"/>
      <c r="R22" s="181"/>
    </row>
    <row r="23" spans="2:18" s="37" customFormat="1" x14ac:dyDescent="0.2">
      <c r="B23" s="68" t="s">
        <v>1</v>
      </c>
      <c r="C23" s="69" t="s">
        <v>6</v>
      </c>
      <c r="D23" s="397"/>
      <c r="E23" s="74"/>
      <c r="F23" s="87"/>
      <c r="G23" s="72"/>
      <c r="H23" s="88"/>
      <c r="I23" s="74"/>
      <c r="J23" s="89"/>
      <c r="K23" s="74"/>
      <c r="L23" s="87"/>
      <c r="M23" s="74"/>
      <c r="N23" s="88"/>
      <c r="O23" s="74"/>
      <c r="P23" s="87"/>
      <c r="R23" s="181"/>
    </row>
    <row r="24" spans="2:18"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4409436.4200000018</v>
      </c>
      <c r="N24" s="78">
        <f>'Pt 2 Premium and Claims'!N51</f>
        <v>5098532.3140883669</v>
      </c>
      <c r="O24" s="77">
        <f>'Pt 2 Premium and Claims'!O51</f>
        <v>1937116.8000000003</v>
      </c>
      <c r="P24" s="78">
        <f>'Pt 2 Premium and Claims'!P51</f>
        <v>2371936.8484805897</v>
      </c>
      <c r="R24" s="181"/>
    </row>
    <row r="25" spans="2:18" s="37" customFormat="1" x14ac:dyDescent="0.2">
      <c r="B25" s="92"/>
      <c r="C25" s="93"/>
      <c r="D25" s="396"/>
      <c r="E25" s="82"/>
      <c r="F25" s="83"/>
      <c r="G25" s="84"/>
      <c r="H25" s="85"/>
      <c r="I25" s="82"/>
      <c r="J25" s="86"/>
      <c r="K25" s="82"/>
      <c r="L25" s="83"/>
      <c r="M25" s="82"/>
      <c r="N25" s="85"/>
      <c r="O25" s="82"/>
      <c r="P25" s="83"/>
      <c r="R25" s="181"/>
    </row>
    <row r="26" spans="2:18" x14ac:dyDescent="0.2">
      <c r="B26" s="68" t="s">
        <v>2</v>
      </c>
      <c r="C26" s="69" t="s">
        <v>46</v>
      </c>
      <c r="D26" s="394"/>
      <c r="E26" s="74"/>
      <c r="F26" s="87"/>
      <c r="G26" s="72"/>
      <c r="H26" s="88"/>
      <c r="I26" s="74"/>
      <c r="J26" s="89"/>
      <c r="K26" s="74"/>
      <c r="L26" s="87"/>
      <c r="M26" s="74"/>
      <c r="N26" s="88"/>
      <c r="O26" s="74"/>
      <c r="P26" s="87"/>
      <c r="R26" s="181"/>
    </row>
    <row r="27" spans="2:18" s="37" customFormat="1" ht="30" x14ac:dyDescent="0.2">
      <c r="B27" s="90"/>
      <c r="C27" s="94">
        <v>3.1</v>
      </c>
      <c r="D27" s="395" t="s">
        <v>134</v>
      </c>
      <c r="E27" s="74"/>
      <c r="F27" s="87"/>
      <c r="G27" s="72"/>
      <c r="H27" s="88"/>
      <c r="I27" s="74"/>
      <c r="J27" s="89"/>
      <c r="K27" s="74"/>
      <c r="L27" s="87"/>
      <c r="M27" s="74"/>
      <c r="N27" s="88"/>
      <c r="O27" s="74"/>
      <c r="P27" s="87"/>
      <c r="R27" s="181"/>
    </row>
    <row r="28" spans="2:18" s="37" customFormat="1" x14ac:dyDescent="0.2">
      <c r="B28" s="90"/>
      <c r="C28" s="94"/>
      <c r="D28" s="395" t="s">
        <v>58</v>
      </c>
      <c r="E28" s="95"/>
      <c r="F28" s="96"/>
      <c r="G28" s="97"/>
      <c r="H28" s="98"/>
      <c r="I28" s="99"/>
      <c r="J28" s="100"/>
      <c r="K28" s="99"/>
      <c r="L28" s="101"/>
      <c r="M28" s="99">
        <v>-57720.94570309711</v>
      </c>
      <c r="N28" s="98">
        <v>-57720.94570309711</v>
      </c>
      <c r="O28" s="99">
        <v>-24153.737384429813</v>
      </c>
      <c r="P28" s="101">
        <v>-24153.737384429813</v>
      </c>
      <c r="R28" s="181"/>
    </row>
    <row r="29" spans="2:18" s="37" customFormat="1" ht="30" x14ac:dyDescent="0.2">
      <c r="B29" s="90"/>
      <c r="C29" s="94"/>
      <c r="D29" s="395" t="s">
        <v>67</v>
      </c>
      <c r="E29" s="99"/>
      <c r="F29" s="101"/>
      <c r="G29" s="97"/>
      <c r="H29" s="98"/>
      <c r="I29" s="99"/>
      <c r="J29" s="100"/>
      <c r="K29" s="99"/>
      <c r="L29" s="101"/>
      <c r="M29" s="99"/>
      <c r="N29" s="98"/>
      <c r="O29" s="99"/>
      <c r="P29" s="101"/>
      <c r="R29" s="181"/>
    </row>
    <row r="30" spans="2:18" ht="45" x14ac:dyDescent="0.2">
      <c r="B30" s="75"/>
      <c r="C30" s="94">
        <v>3.2</v>
      </c>
      <c r="D30" s="395" t="s">
        <v>135</v>
      </c>
      <c r="E30" s="74"/>
      <c r="F30" s="87"/>
      <c r="G30" s="72"/>
      <c r="H30" s="88"/>
      <c r="I30" s="74"/>
      <c r="J30" s="89"/>
      <c r="K30" s="74"/>
      <c r="L30" s="87"/>
      <c r="M30" s="74"/>
      <c r="N30" s="88"/>
      <c r="O30" s="74"/>
      <c r="P30" s="87"/>
      <c r="R30" s="181"/>
    </row>
    <row r="31" spans="2:18" x14ac:dyDescent="0.2">
      <c r="B31" s="75"/>
      <c r="C31" s="94"/>
      <c r="D31" s="393" t="s">
        <v>42</v>
      </c>
      <c r="E31" s="102"/>
      <c r="F31" s="101"/>
      <c r="G31" s="97"/>
      <c r="H31" s="98"/>
      <c r="I31" s="99"/>
      <c r="J31" s="100"/>
      <c r="K31" s="102"/>
      <c r="L31" s="101"/>
      <c r="M31" s="99">
        <v>32532.378514869608</v>
      </c>
      <c r="N31" s="98">
        <v>32532.378514869608</v>
      </c>
      <c r="O31" s="99">
        <v>13613.403549915591</v>
      </c>
      <c r="P31" s="101">
        <v>13613.403549915591</v>
      </c>
      <c r="R31" s="181"/>
    </row>
    <row r="32" spans="2:18" x14ac:dyDescent="0.2">
      <c r="B32" s="75"/>
      <c r="C32" s="94"/>
      <c r="D32" s="393" t="s">
        <v>104</v>
      </c>
      <c r="E32" s="99"/>
      <c r="F32" s="101"/>
      <c r="G32" s="97"/>
      <c r="H32" s="98"/>
      <c r="I32" s="99"/>
      <c r="J32" s="100"/>
      <c r="K32" s="99"/>
      <c r="L32" s="101"/>
      <c r="M32" s="99">
        <v>101990.40286955799</v>
      </c>
      <c r="N32" s="98">
        <v>101990.40286955799</v>
      </c>
      <c r="O32" s="99">
        <v>42678.604389382352</v>
      </c>
      <c r="P32" s="101">
        <v>42678.604389382352</v>
      </c>
      <c r="R32" s="181"/>
    </row>
    <row r="33" spans="2:18" x14ac:dyDescent="0.2">
      <c r="B33" s="75"/>
      <c r="C33" s="94"/>
      <c r="D33" s="393" t="s">
        <v>103</v>
      </c>
      <c r="E33" s="99"/>
      <c r="F33" s="101"/>
      <c r="G33" s="97"/>
      <c r="H33" s="98"/>
      <c r="I33" s="99"/>
      <c r="J33" s="100"/>
      <c r="K33" s="99"/>
      <c r="L33" s="101"/>
      <c r="M33" s="99"/>
      <c r="N33" s="98"/>
      <c r="O33" s="99"/>
      <c r="P33" s="101"/>
      <c r="R33" s="181"/>
    </row>
    <row r="34" spans="2:18" x14ac:dyDescent="0.2">
      <c r="B34" s="75"/>
      <c r="C34" s="94">
        <v>3.3</v>
      </c>
      <c r="D34" s="393" t="s">
        <v>21</v>
      </c>
      <c r="E34" s="102"/>
      <c r="F34" s="101"/>
      <c r="G34" s="97"/>
      <c r="H34" s="98"/>
      <c r="I34" s="99"/>
      <c r="J34" s="100"/>
      <c r="K34" s="102"/>
      <c r="L34" s="101"/>
      <c r="M34" s="99">
        <v>1101.4883690759518</v>
      </c>
      <c r="N34" s="98">
        <v>1101.4883690759518</v>
      </c>
      <c r="O34" s="99">
        <v>460.92558731651042</v>
      </c>
      <c r="P34" s="101">
        <v>460.92558731651042</v>
      </c>
      <c r="R34" s="181"/>
    </row>
    <row r="35" spans="2:18"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77903.324050406431</v>
      </c>
      <c r="N35" s="104">
        <f t="shared" si="0"/>
        <v>77903.324050406431</v>
      </c>
      <c r="O35" s="103">
        <f t="shared" si="0"/>
        <v>32599.196142184639</v>
      </c>
      <c r="P35" s="104">
        <f t="shared" si="0"/>
        <v>32599.196142184639</v>
      </c>
      <c r="R35" s="181"/>
    </row>
    <row r="36" spans="2:18" s="37" customFormat="1" x14ac:dyDescent="0.2">
      <c r="B36" s="92"/>
      <c r="C36" s="93"/>
      <c r="D36" s="396"/>
      <c r="E36" s="82"/>
      <c r="F36" s="83"/>
      <c r="G36" s="84"/>
      <c r="H36" s="85"/>
      <c r="I36" s="82"/>
      <c r="J36" s="86"/>
      <c r="K36" s="82"/>
      <c r="L36" s="83"/>
      <c r="M36" s="82"/>
      <c r="N36" s="85"/>
      <c r="O36" s="82"/>
      <c r="P36" s="83"/>
      <c r="R36" s="181"/>
    </row>
    <row r="37" spans="2:18" x14ac:dyDescent="0.2">
      <c r="B37" s="105" t="s">
        <v>3</v>
      </c>
      <c r="C37" s="106" t="s">
        <v>47</v>
      </c>
      <c r="D37" s="398"/>
      <c r="E37" s="74"/>
      <c r="F37" s="87"/>
      <c r="G37" s="72"/>
      <c r="H37" s="88"/>
      <c r="I37" s="74"/>
      <c r="J37" s="89"/>
      <c r="K37" s="74"/>
      <c r="L37" s="87"/>
      <c r="M37" s="74"/>
      <c r="N37" s="88"/>
      <c r="O37" s="74"/>
      <c r="P37" s="87"/>
      <c r="R37" s="181"/>
    </row>
    <row r="38" spans="2:18" x14ac:dyDescent="0.2">
      <c r="B38" s="107"/>
      <c r="C38" s="94">
        <v>4.0999999999999996</v>
      </c>
      <c r="D38" s="393" t="s">
        <v>18</v>
      </c>
      <c r="E38" s="99"/>
      <c r="F38" s="101"/>
      <c r="G38" s="97"/>
      <c r="H38" s="101"/>
      <c r="I38" s="99"/>
      <c r="J38" s="101"/>
      <c r="K38" s="99"/>
      <c r="L38" s="101"/>
      <c r="M38" s="99"/>
      <c r="N38" s="101"/>
      <c r="O38" s="99"/>
      <c r="P38" s="101"/>
      <c r="R38" s="181"/>
    </row>
    <row r="39" spans="2:18" x14ac:dyDescent="0.2">
      <c r="B39" s="107"/>
      <c r="C39" s="94">
        <v>4.2</v>
      </c>
      <c r="D39" s="393" t="s">
        <v>19</v>
      </c>
      <c r="E39" s="99"/>
      <c r="F39" s="101"/>
      <c r="G39" s="97"/>
      <c r="H39" s="101"/>
      <c r="I39" s="99"/>
      <c r="J39" s="101"/>
      <c r="K39" s="99"/>
      <c r="L39" s="101"/>
      <c r="M39" s="99">
        <v>579022.2856624308</v>
      </c>
      <c r="N39" s="101">
        <v>579022.2856624308</v>
      </c>
      <c r="O39" s="99">
        <v>242295.96478825947</v>
      </c>
      <c r="P39" s="101">
        <v>242295.96478825947</v>
      </c>
      <c r="R39" s="181"/>
    </row>
    <row r="40" spans="2:18" x14ac:dyDescent="0.2">
      <c r="B40" s="107"/>
      <c r="C40" s="94">
        <v>4.3</v>
      </c>
      <c r="D40" s="393" t="s">
        <v>22</v>
      </c>
      <c r="E40" s="74"/>
      <c r="F40" s="87"/>
      <c r="G40" s="72"/>
      <c r="H40" s="87"/>
      <c r="I40" s="74"/>
      <c r="J40" s="87"/>
      <c r="K40" s="74"/>
      <c r="L40" s="87"/>
      <c r="M40" s="74"/>
      <c r="N40" s="87"/>
      <c r="O40" s="74"/>
      <c r="P40" s="87"/>
      <c r="R40" s="181"/>
    </row>
    <row r="41" spans="2:18" ht="17.25" customHeight="1" x14ac:dyDescent="0.2">
      <c r="B41" s="107"/>
      <c r="C41" s="94"/>
      <c r="D41" s="395" t="s">
        <v>122</v>
      </c>
      <c r="E41" s="102"/>
      <c r="F41" s="101"/>
      <c r="G41" s="401"/>
      <c r="H41" s="101"/>
      <c r="I41" s="102"/>
      <c r="J41" s="101"/>
      <c r="K41" s="102"/>
      <c r="L41" s="101"/>
      <c r="M41" s="102"/>
      <c r="N41" s="101"/>
      <c r="O41" s="102"/>
      <c r="P41" s="101"/>
      <c r="R41" s="181"/>
    </row>
    <row r="42" spans="2:18" ht="30" x14ac:dyDescent="0.2">
      <c r="B42" s="107"/>
      <c r="C42" s="108"/>
      <c r="D42" s="395" t="s">
        <v>123</v>
      </c>
      <c r="E42" s="102"/>
      <c r="F42" s="101"/>
      <c r="G42" s="401"/>
      <c r="H42" s="101"/>
      <c r="I42" s="102"/>
      <c r="J42" s="101"/>
      <c r="K42" s="102"/>
      <c r="L42" s="101"/>
      <c r="M42" s="102"/>
      <c r="N42" s="101"/>
      <c r="O42" s="102"/>
      <c r="P42" s="101"/>
      <c r="R42" s="181"/>
    </row>
    <row r="43" spans="2:18" x14ac:dyDescent="0.2">
      <c r="B43" s="107"/>
      <c r="C43" s="94">
        <v>4.4000000000000004</v>
      </c>
      <c r="D43" s="393" t="s">
        <v>20</v>
      </c>
      <c r="E43" s="102"/>
      <c r="F43" s="403"/>
      <c r="G43" s="401"/>
      <c r="H43" s="97"/>
      <c r="I43" s="102"/>
      <c r="J43" s="97"/>
      <c r="K43" s="102"/>
      <c r="L43" s="97"/>
      <c r="M43" s="102">
        <v>1134415.480567815</v>
      </c>
      <c r="N43" s="97">
        <v>1134415.480567815</v>
      </c>
      <c r="O43" s="102">
        <v>474704.16966845602</v>
      </c>
      <c r="P43" s="403">
        <v>474704.16966845602</v>
      </c>
      <c r="R43" s="181"/>
    </row>
    <row r="44" spans="2:18"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1713437.7662302458</v>
      </c>
      <c r="N44" s="104">
        <f t="shared" si="1"/>
        <v>1713437.7662302458</v>
      </c>
      <c r="O44" s="103">
        <f t="shared" si="1"/>
        <v>717000.13445671555</v>
      </c>
      <c r="P44" s="104">
        <f t="shared" si="1"/>
        <v>717000.13445671555</v>
      </c>
      <c r="R44" s="181"/>
    </row>
    <row r="45" spans="2:18" s="37" customFormat="1" x14ac:dyDescent="0.2">
      <c r="B45" s="109"/>
      <c r="C45" s="110"/>
      <c r="D45" s="399"/>
      <c r="E45" s="74"/>
      <c r="F45" s="87"/>
      <c r="G45" s="72"/>
      <c r="H45" s="88"/>
      <c r="I45" s="74"/>
      <c r="J45" s="89"/>
      <c r="K45" s="74"/>
      <c r="L45" s="87"/>
      <c r="M45" s="74"/>
      <c r="N45" s="88"/>
      <c r="O45" s="74"/>
      <c r="P45" s="87"/>
      <c r="R45" s="181"/>
    </row>
    <row r="46" spans="2:18" x14ac:dyDescent="0.2">
      <c r="B46" s="105" t="s">
        <v>4</v>
      </c>
      <c r="C46" s="111" t="s">
        <v>48</v>
      </c>
      <c r="D46" s="400"/>
      <c r="E46" s="74"/>
      <c r="F46" s="87"/>
      <c r="G46" s="72"/>
      <c r="H46" s="88"/>
      <c r="I46" s="74"/>
      <c r="J46" s="89"/>
      <c r="K46" s="74"/>
      <c r="L46" s="87"/>
      <c r="M46" s="74"/>
      <c r="N46" s="88"/>
      <c r="O46" s="74"/>
      <c r="P46" s="87"/>
      <c r="R46" s="181"/>
    </row>
    <row r="47" spans="2:18" s="37" customFormat="1" x14ac:dyDescent="0.2">
      <c r="B47" s="90"/>
      <c r="C47" s="94">
        <v>5.0999999999999996</v>
      </c>
      <c r="D47" s="393" t="s">
        <v>5</v>
      </c>
      <c r="E47" s="112"/>
      <c r="F47" s="404"/>
      <c r="G47" s="113"/>
      <c r="H47" s="113"/>
      <c r="I47" s="112"/>
      <c r="J47" s="113"/>
      <c r="K47" s="112"/>
      <c r="L47" s="113"/>
      <c r="M47" s="112">
        <v>13110</v>
      </c>
      <c r="N47" s="113">
        <v>13110</v>
      </c>
      <c r="O47" s="112">
        <v>7009</v>
      </c>
      <c r="P47" s="389">
        <v>7009</v>
      </c>
      <c r="R47" s="181"/>
    </row>
    <row r="48" spans="2:18" s="37" customFormat="1" x14ac:dyDescent="0.2">
      <c r="B48" s="90"/>
      <c r="C48" s="94">
        <v>5.2</v>
      </c>
      <c r="D48" s="393" t="s">
        <v>27</v>
      </c>
      <c r="E48" s="112"/>
      <c r="F48" s="404"/>
      <c r="G48" s="113"/>
      <c r="H48" s="113"/>
      <c r="I48" s="112"/>
      <c r="J48" s="113"/>
      <c r="K48" s="112"/>
      <c r="L48" s="113"/>
      <c r="M48" s="112">
        <v>134749</v>
      </c>
      <c r="N48" s="113">
        <v>134749</v>
      </c>
      <c r="O48" s="112">
        <v>68755</v>
      </c>
      <c r="P48" s="114">
        <v>68755</v>
      </c>
      <c r="R48" s="181"/>
    </row>
    <row r="49" spans="2:18"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11229.083333333334</v>
      </c>
      <c r="N49" s="116">
        <f>N48/12</f>
        <v>11229.083333333334</v>
      </c>
      <c r="O49" s="115">
        <f t="shared" si="2"/>
        <v>5729.583333333333</v>
      </c>
      <c r="P49" s="116">
        <f t="shared" si="2"/>
        <v>5729.583333333333</v>
      </c>
      <c r="R49" s="181"/>
    </row>
    <row r="50" spans="2:18"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8" ht="13.5" customHeight="1" x14ac:dyDescent="0.2">
      <c r="B51" s="123"/>
      <c r="C51" s="124"/>
      <c r="D51" s="125"/>
      <c r="E51" s="373"/>
      <c r="F51" s="126"/>
      <c r="G51" s="126"/>
      <c r="H51" s="126"/>
      <c r="I51" s="126"/>
      <c r="J51" s="126"/>
      <c r="K51" s="127"/>
      <c r="L51" s="126"/>
      <c r="M51" s="126"/>
      <c r="N51" s="126"/>
      <c r="O51" s="126"/>
      <c r="P51" s="128"/>
    </row>
    <row r="52" spans="2:18" x14ac:dyDescent="0.2">
      <c r="B52" s="129" t="s">
        <v>56</v>
      </c>
      <c r="C52" s="130" t="s">
        <v>53</v>
      </c>
      <c r="D52" s="131"/>
      <c r="E52" s="132">
        <v>56233.291232066433</v>
      </c>
      <c r="F52" s="133"/>
      <c r="G52" s="133"/>
      <c r="H52" s="133"/>
      <c r="I52" s="133"/>
      <c r="J52" s="133"/>
      <c r="K52" s="127"/>
      <c r="L52" s="133"/>
      <c r="M52" s="133"/>
      <c r="N52" s="133"/>
      <c r="O52" s="133"/>
      <c r="P52" s="134"/>
    </row>
    <row r="53" spans="2:18" ht="15.75" thickBot="1" x14ac:dyDescent="0.25">
      <c r="B53" s="135" t="s">
        <v>57</v>
      </c>
      <c r="C53" s="136" t="s">
        <v>129</v>
      </c>
      <c r="D53" s="137"/>
      <c r="E53" s="138"/>
      <c r="F53" s="139"/>
      <c r="G53" s="139"/>
      <c r="H53" s="139"/>
      <c r="I53" s="139"/>
      <c r="J53" s="139"/>
      <c r="K53" s="140"/>
      <c r="L53" s="139"/>
      <c r="M53" s="139"/>
      <c r="N53" s="139"/>
      <c r="O53" s="139"/>
      <c r="P53" s="141"/>
    </row>
    <row r="54" spans="2:18" x14ac:dyDescent="0.2">
      <c r="B54" s="24"/>
      <c r="C54" s="24"/>
      <c r="D54" s="24"/>
      <c r="E54" s="142"/>
      <c r="F54" s="142"/>
      <c r="G54" s="142"/>
      <c r="H54" s="142"/>
      <c r="I54" s="142"/>
      <c r="J54" s="142"/>
      <c r="K54" s="142"/>
      <c r="L54" s="142"/>
      <c r="M54" s="142"/>
      <c r="N54" s="142"/>
      <c r="O54" s="142"/>
      <c r="P54" s="142"/>
    </row>
    <row r="55" spans="2:18" ht="15.75" x14ac:dyDescent="0.25">
      <c r="B55" s="143" t="s">
        <v>61</v>
      </c>
      <c r="C55" s="143"/>
      <c r="D55" s="143"/>
      <c r="E55" s="142"/>
      <c r="F55" s="142"/>
      <c r="G55" s="142"/>
      <c r="H55" s="142"/>
      <c r="I55" s="142"/>
      <c r="J55" s="142"/>
      <c r="K55" s="142"/>
      <c r="L55" s="142"/>
      <c r="M55" s="142"/>
      <c r="N55" s="142"/>
      <c r="O55" s="142"/>
      <c r="P55" s="142"/>
    </row>
    <row r="56" spans="2:18" ht="17.25" customHeight="1" x14ac:dyDescent="0.25">
      <c r="B56" s="143"/>
      <c r="C56" s="234" t="s">
        <v>137</v>
      </c>
      <c r="D56" s="234"/>
      <c r="E56" s="142"/>
      <c r="F56" s="142"/>
      <c r="G56" s="142"/>
      <c r="H56" s="142"/>
      <c r="I56" s="142"/>
      <c r="J56" s="142"/>
      <c r="K56" s="142"/>
      <c r="L56" s="142"/>
      <c r="M56" s="142"/>
      <c r="N56" s="142"/>
      <c r="O56" s="142"/>
      <c r="P56" s="142"/>
    </row>
    <row r="57" spans="2:18" ht="16.5" customHeight="1" x14ac:dyDescent="0.25">
      <c r="B57" s="143"/>
      <c r="C57" s="143" t="s">
        <v>70</v>
      </c>
      <c r="D57" s="45"/>
      <c r="E57" s="142"/>
      <c r="F57" s="142"/>
      <c r="G57" s="142"/>
      <c r="H57" s="142"/>
      <c r="I57" s="142"/>
      <c r="J57" s="142"/>
      <c r="K57" s="142"/>
      <c r="L57" s="142"/>
      <c r="M57" s="142"/>
      <c r="N57" s="142"/>
      <c r="O57" s="142"/>
      <c r="P57" s="142"/>
    </row>
    <row r="58" spans="2:18" ht="17.25" customHeight="1" x14ac:dyDescent="0.25">
      <c r="B58" s="143"/>
      <c r="C58" s="143" t="s">
        <v>66</v>
      </c>
      <c r="D58" s="45"/>
    </row>
    <row r="59" spans="2:18" ht="17.25" customHeight="1" x14ac:dyDescent="0.2">
      <c r="B59" s="144"/>
      <c r="C59" s="234" t="s">
        <v>101</v>
      </c>
      <c r="D59" s="234"/>
      <c r="E59" s="145"/>
    </row>
    <row r="60" spans="2:18"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R59"/>
  <sheetViews>
    <sheetView topLeftCell="E27" zoomScale="80" zoomScaleNormal="80" workbookViewId="0">
      <selection activeCell="R51" sqref="R51"/>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7" width="9.28515625" style="11"/>
    <col min="18" max="18" width="13.5703125" style="11" bestFit="1" customWidth="1"/>
    <col min="19"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United of Omaha Life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f>'Cover Page'!C9</f>
        <v>0</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8"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8"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8"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8"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8" s="25" customFormat="1" x14ac:dyDescent="0.2">
      <c r="A21" s="37"/>
      <c r="B21" s="68" t="s">
        <v>0</v>
      </c>
      <c r="C21" s="106" t="s">
        <v>64</v>
      </c>
      <c r="D21" s="406"/>
      <c r="E21" s="151"/>
      <c r="F21" s="152"/>
      <c r="G21" s="151"/>
      <c r="H21" s="153"/>
      <c r="I21" s="151"/>
      <c r="J21" s="152"/>
      <c r="K21" s="151"/>
      <c r="L21" s="152"/>
      <c r="M21" s="151"/>
      <c r="N21" s="153"/>
      <c r="O21" s="151"/>
      <c r="P21" s="152"/>
    </row>
    <row r="22" spans="1:18" s="25" customFormat="1" x14ac:dyDescent="0.2">
      <c r="A22" s="37"/>
      <c r="B22" s="75"/>
      <c r="C22" s="76">
        <v>1.1000000000000001</v>
      </c>
      <c r="D22" s="393" t="s">
        <v>15</v>
      </c>
      <c r="E22" s="412"/>
      <c r="F22" s="155"/>
      <c r="G22" s="154"/>
      <c r="H22" s="155"/>
      <c r="I22" s="154"/>
      <c r="J22" s="155"/>
      <c r="K22" s="154"/>
      <c r="L22" s="155"/>
      <c r="M22" s="154">
        <v>5993937.9800000023</v>
      </c>
      <c r="N22" s="155">
        <v>5993937.9800000023</v>
      </c>
      <c r="O22" s="154">
        <v>2508205.6800000002</v>
      </c>
      <c r="P22" s="155">
        <v>2508205.6800000002</v>
      </c>
      <c r="R22" s="419"/>
    </row>
    <row r="23" spans="1:18" s="25" customFormat="1" x14ac:dyDescent="0.2">
      <c r="A23" s="37"/>
      <c r="B23" s="75"/>
      <c r="C23" s="76">
        <v>1.2</v>
      </c>
      <c r="D23" s="393" t="s">
        <v>16</v>
      </c>
      <c r="E23" s="154"/>
      <c r="F23" s="155"/>
      <c r="G23" s="154"/>
      <c r="H23" s="155"/>
      <c r="I23" s="154"/>
      <c r="J23" s="155"/>
      <c r="K23" s="154"/>
      <c r="L23" s="155"/>
      <c r="M23" s="154"/>
      <c r="N23" s="155"/>
      <c r="O23" s="154"/>
      <c r="P23" s="155"/>
      <c r="R23" s="419"/>
    </row>
    <row r="24" spans="1:18" s="25" customFormat="1" x14ac:dyDescent="0.2">
      <c r="A24" s="37"/>
      <c r="B24" s="75"/>
      <c r="C24" s="76">
        <v>1.3</v>
      </c>
      <c r="D24" s="393" t="s">
        <v>34</v>
      </c>
      <c r="E24" s="154"/>
      <c r="F24" s="155"/>
      <c r="G24" s="154"/>
      <c r="H24" s="155"/>
      <c r="I24" s="154"/>
      <c r="J24" s="155"/>
      <c r="K24" s="154"/>
      <c r="L24" s="155"/>
      <c r="M24" s="154"/>
      <c r="N24" s="155"/>
      <c r="O24" s="154"/>
      <c r="P24" s="155"/>
      <c r="R24" s="419"/>
    </row>
    <row r="25" spans="1:18" s="25" customFormat="1" x14ac:dyDescent="0.2">
      <c r="A25" s="37"/>
      <c r="B25" s="75"/>
      <c r="C25" s="76">
        <v>1.4</v>
      </c>
      <c r="D25" s="393" t="s">
        <v>17</v>
      </c>
      <c r="E25" s="154"/>
      <c r="F25" s="155"/>
      <c r="G25" s="154"/>
      <c r="H25" s="155"/>
      <c r="I25" s="154"/>
      <c r="J25" s="155"/>
      <c r="K25" s="154"/>
      <c r="L25" s="155"/>
      <c r="M25" s="154"/>
      <c r="N25" s="155"/>
      <c r="O25" s="154"/>
      <c r="P25" s="155"/>
      <c r="R25" s="419"/>
    </row>
    <row r="26" spans="1:18" s="25" customFormat="1" x14ac:dyDescent="0.2">
      <c r="A26" s="37"/>
      <c r="B26" s="156"/>
      <c r="C26" s="157"/>
      <c r="D26" s="407"/>
      <c r="E26" s="158"/>
      <c r="F26" s="159"/>
      <c r="G26" s="158"/>
      <c r="H26" s="160"/>
      <c r="I26" s="158"/>
      <c r="J26" s="159"/>
      <c r="K26" s="158"/>
      <c r="L26" s="159"/>
      <c r="M26" s="158"/>
      <c r="N26" s="160"/>
      <c r="O26" s="158"/>
      <c r="P26" s="159"/>
      <c r="R26" s="419"/>
    </row>
    <row r="27" spans="1:18" s="25" customFormat="1" x14ac:dyDescent="0.2">
      <c r="A27" s="37"/>
      <c r="B27" s="75" t="s">
        <v>1</v>
      </c>
      <c r="C27" s="111" t="s">
        <v>65</v>
      </c>
      <c r="D27" s="408"/>
      <c r="E27" s="161"/>
      <c r="F27" s="162"/>
      <c r="G27" s="161"/>
      <c r="H27" s="163"/>
      <c r="I27" s="161"/>
      <c r="J27" s="162"/>
      <c r="K27" s="161"/>
      <c r="L27" s="162"/>
      <c r="M27" s="161"/>
      <c r="N27" s="163"/>
      <c r="O27" s="161"/>
      <c r="P27" s="162"/>
      <c r="R27" s="419"/>
    </row>
    <row r="28" spans="1:18" s="25" customFormat="1" x14ac:dyDescent="0.2">
      <c r="A28" s="37"/>
      <c r="B28" s="75"/>
      <c r="C28" s="76">
        <v>2.1</v>
      </c>
      <c r="D28" s="393" t="s">
        <v>39</v>
      </c>
      <c r="E28" s="161"/>
      <c r="F28" s="162"/>
      <c r="G28" s="161"/>
      <c r="H28" s="163"/>
      <c r="I28" s="161"/>
      <c r="J28" s="162"/>
      <c r="K28" s="161"/>
      <c r="L28" s="162"/>
      <c r="M28" s="161"/>
      <c r="N28" s="163"/>
      <c r="O28" s="161"/>
      <c r="P28" s="162"/>
      <c r="R28" s="419"/>
    </row>
    <row r="29" spans="1:18" s="25" customFormat="1" x14ac:dyDescent="0.2">
      <c r="A29" s="37"/>
      <c r="B29" s="75"/>
      <c r="C29" s="76"/>
      <c r="D29" s="393" t="s">
        <v>55</v>
      </c>
      <c r="E29" s="154"/>
      <c r="F29" s="164"/>
      <c r="G29" s="154"/>
      <c r="H29" s="164"/>
      <c r="I29" s="154"/>
      <c r="J29" s="164"/>
      <c r="K29" s="154"/>
      <c r="L29" s="164"/>
      <c r="M29" s="154">
        <v>4265411.660000002</v>
      </c>
      <c r="N29" s="164"/>
      <c r="O29" s="154">
        <v>1948801.4500000002</v>
      </c>
      <c r="P29" s="164"/>
      <c r="R29" s="419"/>
    </row>
    <row r="30" spans="1:18" s="25" customFormat="1" ht="28.5" customHeight="1" x14ac:dyDescent="0.2">
      <c r="A30" s="37"/>
      <c r="B30" s="75"/>
      <c r="C30" s="76"/>
      <c r="D30" s="395" t="s">
        <v>54</v>
      </c>
      <c r="E30" s="165"/>
      <c r="F30" s="155"/>
      <c r="G30" s="165"/>
      <c r="H30" s="155"/>
      <c r="I30" s="165"/>
      <c r="J30" s="155"/>
      <c r="K30" s="165"/>
      <c r="L30" s="155"/>
      <c r="M30" s="165"/>
      <c r="N30" s="155">
        <v>4621117.8000000026</v>
      </c>
      <c r="O30" s="165"/>
      <c r="P30" s="155">
        <v>2161263.4300000002</v>
      </c>
      <c r="R30" s="419"/>
    </row>
    <row r="31" spans="1:18" s="37" customFormat="1" x14ac:dyDescent="0.2">
      <c r="B31" s="90"/>
      <c r="C31" s="76">
        <v>2.2000000000000002</v>
      </c>
      <c r="D31" s="393" t="s">
        <v>35</v>
      </c>
      <c r="E31" s="161"/>
      <c r="F31" s="162"/>
      <c r="G31" s="161"/>
      <c r="H31" s="163"/>
      <c r="I31" s="161"/>
      <c r="J31" s="162"/>
      <c r="K31" s="161"/>
      <c r="L31" s="162"/>
      <c r="M31" s="161"/>
      <c r="N31" s="163"/>
      <c r="O31" s="161"/>
      <c r="P31" s="162"/>
      <c r="R31" s="419"/>
    </row>
    <row r="32" spans="1:18" s="37" customFormat="1" ht="30" x14ac:dyDescent="0.2">
      <c r="B32" s="90"/>
      <c r="C32" s="76"/>
      <c r="D32" s="395" t="s">
        <v>51</v>
      </c>
      <c r="E32" s="154"/>
      <c r="F32" s="164"/>
      <c r="G32" s="154"/>
      <c r="H32" s="166"/>
      <c r="I32" s="154"/>
      <c r="J32" s="164"/>
      <c r="K32" s="154"/>
      <c r="L32" s="164"/>
      <c r="M32" s="154"/>
      <c r="N32" s="166"/>
      <c r="O32" s="154"/>
      <c r="P32" s="164"/>
      <c r="R32" s="419"/>
    </row>
    <row r="33" spans="1:18" s="37" customFormat="1" ht="30" x14ac:dyDescent="0.2">
      <c r="B33" s="90"/>
      <c r="C33" s="76"/>
      <c r="D33" s="395" t="s">
        <v>44</v>
      </c>
      <c r="E33" s="165"/>
      <c r="F33" s="155"/>
      <c r="G33" s="165"/>
      <c r="H33" s="167"/>
      <c r="I33" s="165"/>
      <c r="J33" s="155"/>
      <c r="K33" s="165"/>
      <c r="L33" s="155"/>
      <c r="M33" s="165"/>
      <c r="N33" s="167"/>
      <c r="O33" s="165"/>
      <c r="P33" s="155"/>
      <c r="R33" s="419"/>
    </row>
    <row r="34" spans="1:18" s="25" customFormat="1" x14ac:dyDescent="0.2">
      <c r="A34" s="37"/>
      <c r="B34" s="75"/>
      <c r="C34" s="76">
        <v>2.2999999999999998</v>
      </c>
      <c r="D34" s="393" t="s">
        <v>28</v>
      </c>
      <c r="E34" s="154"/>
      <c r="F34" s="164"/>
      <c r="G34" s="154"/>
      <c r="H34" s="166"/>
      <c r="I34" s="154"/>
      <c r="J34" s="164"/>
      <c r="K34" s="154"/>
      <c r="L34" s="164"/>
      <c r="M34" s="154"/>
      <c r="N34" s="166"/>
      <c r="O34" s="154"/>
      <c r="P34" s="164"/>
      <c r="R34" s="419"/>
    </row>
    <row r="35" spans="1:18" s="37" customFormat="1" x14ac:dyDescent="0.2">
      <c r="B35" s="90"/>
      <c r="C35" s="76">
        <v>2.4</v>
      </c>
      <c r="D35" s="393" t="s">
        <v>36</v>
      </c>
      <c r="E35" s="161"/>
      <c r="F35" s="162"/>
      <c r="G35" s="161"/>
      <c r="H35" s="163"/>
      <c r="I35" s="161"/>
      <c r="J35" s="162"/>
      <c r="K35" s="161"/>
      <c r="L35" s="162"/>
      <c r="M35" s="161"/>
      <c r="N35" s="163"/>
      <c r="O35" s="161"/>
      <c r="P35" s="162"/>
      <c r="R35" s="419"/>
    </row>
    <row r="36" spans="1:18" s="37" customFormat="1" ht="30" x14ac:dyDescent="0.2">
      <c r="B36" s="90"/>
      <c r="C36" s="76"/>
      <c r="D36" s="395" t="s">
        <v>52</v>
      </c>
      <c r="E36" s="154"/>
      <c r="F36" s="164"/>
      <c r="G36" s="154"/>
      <c r="H36" s="166"/>
      <c r="I36" s="154"/>
      <c r="J36" s="164"/>
      <c r="K36" s="154"/>
      <c r="L36" s="164"/>
      <c r="M36" s="154">
        <v>383068.18000000005</v>
      </c>
      <c r="N36" s="166"/>
      <c r="O36" s="154">
        <v>176943.96</v>
      </c>
      <c r="P36" s="164"/>
      <c r="R36" s="419"/>
    </row>
    <row r="37" spans="1:18" s="37" customFormat="1" ht="30" x14ac:dyDescent="0.2">
      <c r="B37" s="90"/>
      <c r="C37" s="76"/>
      <c r="D37" s="395" t="s">
        <v>43</v>
      </c>
      <c r="E37" s="165"/>
      <c r="F37" s="155"/>
      <c r="G37" s="165"/>
      <c r="H37" s="167"/>
      <c r="I37" s="165"/>
      <c r="J37" s="155"/>
      <c r="K37" s="165"/>
      <c r="L37" s="155"/>
      <c r="M37" s="165"/>
      <c r="N37" s="167">
        <v>477414.51408836414</v>
      </c>
      <c r="O37" s="165"/>
      <c r="P37" s="155">
        <v>210673.4184805894</v>
      </c>
      <c r="R37" s="419"/>
    </row>
    <row r="38" spans="1:18" s="25" customFormat="1" x14ac:dyDescent="0.2">
      <c r="A38" s="37"/>
      <c r="B38" s="75"/>
      <c r="C38" s="76">
        <v>2.5</v>
      </c>
      <c r="D38" s="393" t="s">
        <v>29</v>
      </c>
      <c r="E38" s="154"/>
      <c r="F38" s="164"/>
      <c r="G38" s="154"/>
      <c r="H38" s="166"/>
      <c r="I38" s="154"/>
      <c r="J38" s="164"/>
      <c r="K38" s="154"/>
      <c r="L38" s="164"/>
      <c r="M38" s="154">
        <v>239043.4200000001</v>
      </c>
      <c r="N38" s="166"/>
      <c r="O38" s="154">
        <v>188628.60999999996</v>
      </c>
      <c r="P38" s="164"/>
      <c r="R38" s="419"/>
    </row>
    <row r="39" spans="1:18" s="25" customFormat="1" x14ac:dyDescent="0.2">
      <c r="A39" s="37"/>
      <c r="B39" s="75"/>
      <c r="C39" s="76">
        <v>2.6</v>
      </c>
      <c r="D39" s="393" t="s">
        <v>31</v>
      </c>
      <c r="E39" s="161"/>
      <c r="F39" s="162"/>
      <c r="G39" s="161"/>
      <c r="H39" s="163"/>
      <c r="I39" s="161"/>
      <c r="J39" s="162"/>
      <c r="K39" s="161"/>
      <c r="L39" s="162"/>
      <c r="M39" s="161"/>
      <c r="N39" s="163"/>
      <c r="O39" s="161"/>
      <c r="P39" s="162"/>
      <c r="R39" s="419"/>
    </row>
    <row r="40" spans="1:18" s="25" customFormat="1" ht="28.5" customHeight="1" x14ac:dyDescent="0.2">
      <c r="A40" s="37"/>
      <c r="B40" s="75"/>
      <c r="C40" s="76"/>
      <c r="D40" s="395" t="s">
        <v>112</v>
      </c>
      <c r="E40" s="154"/>
      <c r="F40" s="164"/>
      <c r="G40" s="154"/>
      <c r="H40" s="166"/>
      <c r="I40" s="154"/>
      <c r="J40" s="164"/>
      <c r="K40" s="154"/>
      <c r="L40" s="164"/>
      <c r="M40" s="154"/>
      <c r="N40" s="166"/>
      <c r="O40" s="154"/>
      <c r="P40" s="164"/>
      <c r="R40" s="419"/>
    </row>
    <row r="41" spans="1:18" s="25" customFormat="1" ht="27.95" customHeight="1" x14ac:dyDescent="0.2">
      <c r="A41" s="37"/>
      <c r="B41" s="75"/>
      <c r="C41" s="76"/>
      <c r="D41" s="395" t="s">
        <v>113</v>
      </c>
      <c r="E41" s="165"/>
      <c r="F41" s="155"/>
      <c r="G41" s="165"/>
      <c r="H41" s="167"/>
      <c r="I41" s="165"/>
      <c r="J41" s="155"/>
      <c r="K41" s="165"/>
      <c r="L41" s="155"/>
      <c r="M41" s="165"/>
      <c r="N41" s="167"/>
      <c r="O41" s="165"/>
      <c r="P41" s="155"/>
      <c r="R41" s="419">
        <f t="shared" ref="R41:R57" si="0">+M41+O41</f>
        <v>0</v>
      </c>
    </row>
    <row r="42" spans="1:18" s="25" customFormat="1" x14ac:dyDescent="0.2">
      <c r="A42" s="37"/>
      <c r="B42" s="75"/>
      <c r="C42" s="76">
        <v>2.7</v>
      </c>
      <c r="D42" s="393" t="s">
        <v>37</v>
      </c>
      <c r="E42" s="161"/>
      <c r="F42" s="162"/>
      <c r="G42" s="161"/>
      <c r="H42" s="163"/>
      <c r="I42" s="161"/>
      <c r="J42" s="162"/>
      <c r="K42" s="161"/>
      <c r="L42" s="162"/>
      <c r="M42" s="161"/>
      <c r="N42" s="163"/>
      <c r="O42" s="161"/>
      <c r="P42" s="162"/>
      <c r="R42" s="419">
        <f t="shared" si="0"/>
        <v>0</v>
      </c>
    </row>
    <row r="43" spans="1:18" s="25" customFormat="1" x14ac:dyDescent="0.2">
      <c r="A43" s="37"/>
      <c r="B43" s="75"/>
      <c r="C43" s="76"/>
      <c r="D43" s="395" t="s">
        <v>114</v>
      </c>
      <c r="E43" s="154"/>
      <c r="F43" s="164"/>
      <c r="G43" s="154"/>
      <c r="H43" s="166"/>
      <c r="I43" s="154"/>
      <c r="J43" s="164"/>
      <c r="K43" s="154"/>
      <c r="L43" s="164"/>
      <c r="M43" s="154"/>
      <c r="N43" s="166"/>
      <c r="O43" s="154"/>
      <c r="P43" s="164"/>
      <c r="R43" s="419">
        <f t="shared" si="0"/>
        <v>0</v>
      </c>
    </row>
    <row r="44" spans="1:18" s="37" customFormat="1" ht="30" x14ac:dyDescent="0.2">
      <c r="B44" s="90"/>
      <c r="C44" s="76"/>
      <c r="D44" s="395" t="s">
        <v>115</v>
      </c>
      <c r="E44" s="165"/>
      <c r="F44" s="155"/>
      <c r="G44" s="165"/>
      <c r="H44" s="167"/>
      <c r="I44" s="165"/>
      <c r="J44" s="155"/>
      <c r="K44" s="165"/>
      <c r="L44" s="155"/>
      <c r="M44" s="165"/>
      <c r="N44" s="167"/>
      <c r="O44" s="165"/>
      <c r="P44" s="155"/>
      <c r="R44" s="419">
        <f t="shared" si="0"/>
        <v>0</v>
      </c>
    </row>
    <row r="45" spans="1:18" s="25" customFormat="1" x14ac:dyDescent="0.2">
      <c r="A45" s="37"/>
      <c r="B45" s="75"/>
      <c r="C45" s="168" t="s">
        <v>116</v>
      </c>
      <c r="D45" s="393" t="s">
        <v>30</v>
      </c>
      <c r="E45" s="154"/>
      <c r="F45" s="169"/>
      <c r="G45" s="154"/>
      <c r="H45" s="170"/>
      <c r="I45" s="154"/>
      <c r="J45" s="169"/>
      <c r="K45" s="154"/>
      <c r="L45" s="169"/>
      <c r="M45" s="154"/>
      <c r="N45" s="170"/>
      <c r="O45" s="154"/>
      <c r="P45" s="169"/>
      <c r="R45" s="419">
        <f t="shared" si="0"/>
        <v>0</v>
      </c>
    </row>
    <row r="46" spans="1:18" s="25" customFormat="1" x14ac:dyDescent="0.2">
      <c r="A46" s="37"/>
      <c r="B46" s="75"/>
      <c r="C46" s="76">
        <v>2.9</v>
      </c>
      <c r="D46" s="393" t="s">
        <v>100</v>
      </c>
      <c r="E46" s="161"/>
      <c r="F46" s="171"/>
      <c r="G46" s="161"/>
      <c r="H46" s="172"/>
      <c r="I46" s="161"/>
      <c r="J46" s="171"/>
      <c r="K46" s="161"/>
      <c r="L46" s="171"/>
      <c r="M46" s="161"/>
      <c r="N46" s="172"/>
      <c r="O46" s="161"/>
      <c r="P46" s="171"/>
      <c r="R46" s="419">
        <f t="shared" si="0"/>
        <v>0</v>
      </c>
    </row>
    <row r="47" spans="1:18" s="25" customFormat="1" x14ac:dyDescent="0.2">
      <c r="A47" s="37"/>
      <c r="B47" s="75"/>
      <c r="C47" s="76"/>
      <c r="D47" s="395" t="s">
        <v>117</v>
      </c>
      <c r="E47" s="154"/>
      <c r="F47" s="173"/>
      <c r="G47" s="154"/>
      <c r="H47" s="174"/>
      <c r="I47" s="154"/>
      <c r="J47" s="173"/>
      <c r="K47" s="154"/>
      <c r="L47" s="173"/>
      <c r="M47" s="154"/>
      <c r="N47" s="174"/>
      <c r="O47" s="154"/>
      <c r="P47" s="173"/>
      <c r="R47" s="419">
        <f t="shared" si="0"/>
        <v>0</v>
      </c>
    </row>
    <row r="48" spans="1:18" s="25" customFormat="1" x14ac:dyDescent="0.2">
      <c r="A48" s="37"/>
      <c r="B48" s="75"/>
      <c r="C48" s="76"/>
      <c r="D48" s="393" t="s">
        <v>118</v>
      </c>
      <c r="E48" s="154"/>
      <c r="F48" s="173"/>
      <c r="G48" s="154"/>
      <c r="H48" s="174"/>
      <c r="I48" s="154"/>
      <c r="J48" s="173"/>
      <c r="K48" s="154"/>
      <c r="L48" s="173"/>
      <c r="M48" s="154"/>
      <c r="N48" s="174"/>
      <c r="O48" s="154"/>
      <c r="P48" s="173"/>
      <c r="R48" s="419">
        <f t="shared" si="0"/>
        <v>0</v>
      </c>
    </row>
    <row r="49" spans="1:18" s="25" customFormat="1" x14ac:dyDescent="0.2">
      <c r="A49" s="37"/>
      <c r="B49" s="75"/>
      <c r="C49" s="76"/>
      <c r="D49" s="393" t="s">
        <v>119</v>
      </c>
      <c r="E49" s="154"/>
      <c r="F49" s="169"/>
      <c r="G49" s="154"/>
      <c r="H49" s="170"/>
      <c r="I49" s="154"/>
      <c r="J49" s="169"/>
      <c r="K49" s="154"/>
      <c r="L49" s="169"/>
      <c r="M49" s="154"/>
      <c r="N49" s="170"/>
      <c r="O49" s="154"/>
      <c r="P49" s="169"/>
      <c r="R49" s="419">
        <f t="shared" si="0"/>
        <v>0</v>
      </c>
    </row>
    <row r="50" spans="1:18" s="37" customFormat="1" x14ac:dyDescent="0.2">
      <c r="B50" s="90"/>
      <c r="C50" s="175" t="s">
        <v>14</v>
      </c>
      <c r="D50" s="393" t="s">
        <v>26</v>
      </c>
      <c r="E50" s="154"/>
      <c r="F50" s="155"/>
      <c r="G50" s="154"/>
      <c r="H50" s="167"/>
      <c r="I50" s="154"/>
      <c r="J50" s="155"/>
      <c r="K50" s="154"/>
      <c r="L50" s="155"/>
      <c r="M50" s="154"/>
      <c r="N50" s="167"/>
      <c r="O50" s="154"/>
      <c r="P50" s="155"/>
      <c r="R50" s="419">
        <f t="shared" si="0"/>
        <v>0</v>
      </c>
    </row>
    <row r="51" spans="1:18"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4409436.4200000018</v>
      </c>
      <c r="N51" s="104">
        <f>N30+N33+N37+N41+N44+N47+N48+N50</f>
        <v>5098532.3140883669</v>
      </c>
      <c r="O51" s="103">
        <f>O29+O32-O34+O36-O38+O40+O43-O45+O47+O48-O49+O50</f>
        <v>1937116.8000000003</v>
      </c>
      <c r="P51" s="104">
        <f>P30+P33+P37+P41+P44+P47+P48+P50</f>
        <v>2371936.8484805897</v>
      </c>
      <c r="R51" s="419"/>
    </row>
    <row r="52" spans="1:18" s="25" customFormat="1" ht="15.75" thickBot="1" x14ac:dyDescent="0.25">
      <c r="A52" s="37"/>
      <c r="B52" s="156"/>
      <c r="C52" s="124"/>
      <c r="D52" s="409"/>
      <c r="E52" s="177"/>
      <c r="F52" s="178"/>
      <c r="G52" s="177"/>
      <c r="H52" s="179"/>
      <c r="I52" s="177"/>
      <c r="J52" s="178"/>
      <c r="K52" s="177"/>
      <c r="L52" s="178"/>
      <c r="M52" s="177"/>
      <c r="N52" s="179"/>
      <c r="O52" s="177"/>
      <c r="P52" s="178"/>
      <c r="R52" s="419">
        <f t="shared" si="0"/>
        <v>0</v>
      </c>
    </row>
    <row r="53" spans="1:18" s="25" customFormat="1" x14ac:dyDescent="0.2">
      <c r="A53" s="37"/>
      <c r="B53" s="24"/>
      <c r="C53" s="24"/>
      <c r="D53" s="24"/>
      <c r="R53" s="419">
        <f t="shared" si="0"/>
        <v>0</v>
      </c>
    </row>
    <row r="54" spans="1:18" s="25" customFormat="1" ht="15.75" x14ac:dyDescent="0.25">
      <c r="A54" s="37"/>
      <c r="B54" s="143"/>
      <c r="C54" s="143" t="s">
        <v>61</v>
      </c>
      <c r="D54" s="143"/>
      <c r="R54" s="419">
        <f t="shared" si="0"/>
        <v>0</v>
      </c>
    </row>
    <row r="55" spans="1:18" s="25" customFormat="1" ht="13.15" customHeight="1" x14ac:dyDescent="0.25">
      <c r="A55" s="37"/>
      <c r="B55" s="143"/>
      <c r="C55" s="143"/>
      <c r="D55" s="180" t="s">
        <v>137</v>
      </c>
      <c r="R55" s="419">
        <f t="shared" si="0"/>
        <v>0</v>
      </c>
    </row>
    <row r="56" spans="1:18" s="25" customFormat="1" ht="15.75" x14ac:dyDescent="0.25">
      <c r="A56" s="37"/>
      <c r="B56" s="143"/>
      <c r="C56" s="143"/>
      <c r="D56" s="143" t="s">
        <v>71</v>
      </c>
      <c r="R56" s="419">
        <f t="shared" si="0"/>
        <v>0</v>
      </c>
    </row>
    <row r="57" spans="1:18" s="25" customFormat="1" ht="13.15" customHeight="1" x14ac:dyDescent="0.25">
      <c r="A57" s="37"/>
      <c r="B57" s="143"/>
      <c r="C57" s="143"/>
      <c r="D57" s="143" t="s">
        <v>66</v>
      </c>
      <c r="E57" s="181"/>
      <c r="R57" s="419">
        <f t="shared" si="0"/>
        <v>0</v>
      </c>
    </row>
    <row r="58" spans="1:18" s="25" customFormat="1" ht="13.15" customHeight="1" x14ac:dyDescent="0.2">
      <c r="A58" s="37"/>
      <c r="B58" s="24"/>
      <c r="C58" s="144"/>
      <c r="D58" s="180" t="s">
        <v>101</v>
      </c>
    </row>
    <row r="59" spans="1:18"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6" stopIfTrue="1" operator="lessThan">
      <formula>0</formula>
    </cfRule>
  </conditionalFormatting>
  <conditionalFormatting sqref="O49 O45 M45 M49 K45 K49 K40 M40 O40 O38 M38 K38 K34 M34 O34 L41 N41 P41 K32 M32 O32 K36 M36 O36 L33 N33 P33 L37 N37 P37 L44 N44 P44">
    <cfRule type="cellIs" dxfId="64" priority="50" stopIfTrue="1" operator="lessThan">
      <formula>0</formula>
    </cfRule>
  </conditionalFormatting>
  <conditionalFormatting sqref="G22:G25">
    <cfRule type="cellIs" dxfId="63" priority="47" stopIfTrue="1" operator="lessThan">
      <formula>0</formula>
    </cfRule>
  </conditionalFormatting>
  <conditionalFormatting sqref="I22:I25">
    <cfRule type="cellIs" dxfId="62" priority="46" stopIfTrue="1" operator="lessThan">
      <formula>0</formula>
    </cfRule>
  </conditionalFormatting>
  <conditionalFormatting sqref="K22:K25">
    <cfRule type="cellIs" dxfId="61" priority="45" stopIfTrue="1" operator="lessThan">
      <formula>0</formula>
    </cfRule>
  </conditionalFormatting>
  <conditionalFormatting sqref="M23:M25">
    <cfRule type="cellIs" dxfId="60" priority="44" stopIfTrue="1" operator="lessThan">
      <formula>0</formula>
    </cfRule>
  </conditionalFormatting>
  <conditionalFormatting sqref="O22:O25">
    <cfRule type="cellIs" dxfId="59" priority="43" stopIfTrue="1" operator="lessThan">
      <formula>0</formula>
    </cfRule>
  </conditionalFormatting>
  <conditionalFormatting sqref="G29 H30">
    <cfRule type="cellIs" dxfId="58" priority="42" stopIfTrue="1" operator="lessThan">
      <formula>0</formula>
    </cfRule>
  </conditionalFormatting>
  <conditionalFormatting sqref="I29 J30">
    <cfRule type="cellIs" dxfId="57" priority="41" stopIfTrue="1" operator="lessThan">
      <formula>0</formula>
    </cfRule>
  </conditionalFormatting>
  <conditionalFormatting sqref="K29 L30">
    <cfRule type="cellIs" dxfId="56" priority="40" stopIfTrue="1" operator="lessThan">
      <formula>0</formula>
    </cfRule>
  </conditionalFormatting>
  <conditionalFormatting sqref="M29 N30">
    <cfRule type="cellIs" dxfId="55" priority="39" stopIfTrue="1" operator="lessThan">
      <formula>0</formula>
    </cfRule>
  </conditionalFormatting>
  <conditionalFormatting sqref="O29 P30">
    <cfRule type="cellIs" dxfId="54" priority="38" stopIfTrue="1" operator="lessThan">
      <formula>0</formula>
    </cfRule>
  </conditionalFormatting>
  <conditionalFormatting sqref="F22">
    <cfRule type="cellIs" dxfId="53" priority="37" stopIfTrue="1" operator="lessThan">
      <formula>0</formula>
    </cfRule>
  </conditionalFormatting>
  <conditionalFormatting sqref="F23">
    <cfRule type="cellIs" dxfId="52" priority="36" stopIfTrue="1" operator="lessThan">
      <formula>0</formula>
    </cfRule>
  </conditionalFormatting>
  <conditionalFormatting sqref="F24">
    <cfRule type="cellIs" dxfId="51" priority="35" stopIfTrue="1" operator="lessThan">
      <formula>0</formula>
    </cfRule>
  </conditionalFormatting>
  <conditionalFormatting sqref="F25">
    <cfRule type="cellIs" dxfId="50" priority="34" stopIfTrue="1" operator="lessThan">
      <formula>0</formula>
    </cfRule>
  </conditionalFormatting>
  <conditionalFormatting sqref="H22">
    <cfRule type="cellIs" dxfId="49" priority="33" stopIfTrue="1" operator="lessThan">
      <formula>0</formula>
    </cfRule>
  </conditionalFormatting>
  <conditionalFormatting sqref="H23">
    <cfRule type="cellIs" dxfId="48" priority="32" stopIfTrue="1" operator="lessThan">
      <formula>0</formula>
    </cfRule>
  </conditionalFormatting>
  <conditionalFormatting sqref="H24">
    <cfRule type="cellIs" dxfId="47" priority="31" stopIfTrue="1" operator="lessThan">
      <formula>0</formula>
    </cfRule>
  </conditionalFormatting>
  <conditionalFormatting sqref="H25">
    <cfRule type="cellIs" dxfId="46" priority="30" stopIfTrue="1" operator="lessThan">
      <formula>0</formula>
    </cfRule>
  </conditionalFormatting>
  <conditionalFormatting sqref="J22">
    <cfRule type="cellIs" dxfId="45" priority="29" stopIfTrue="1" operator="lessThan">
      <formula>0</formula>
    </cfRule>
  </conditionalFormatting>
  <conditionalFormatting sqref="J23">
    <cfRule type="cellIs" dxfId="44" priority="28" stopIfTrue="1" operator="lessThan">
      <formula>0</formula>
    </cfRule>
  </conditionalFormatting>
  <conditionalFormatting sqref="J24">
    <cfRule type="cellIs" dxfId="43" priority="27" stopIfTrue="1" operator="lessThan">
      <formula>0</formula>
    </cfRule>
  </conditionalFormatting>
  <conditionalFormatting sqref="J25">
    <cfRule type="cellIs" dxfId="42" priority="26" stopIfTrue="1" operator="lessThan">
      <formula>0</formula>
    </cfRule>
  </conditionalFormatting>
  <conditionalFormatting sqref="E51">
    <cfRule type="cellIs" dxfId="41" priority="25" stopIfTrue="1" operator="lessThan">
      <formula>0</formula>
    </cfRule>
  </conditionalFormatting>
  <conditionalFormatting sqref="F51">
    <cfRule type="cellIs" dxfId="40" priority="24" stopIfTrue="1" operator="lessThan">
      <formula>0</formula>
    </cfRule>
  </conditionalFormatting>
  <conditionalFormatting sqref="L22">
    <cfRule type="cellIs" dxfId="39" priority="23" stopIfTrue="1" operator="lessThan">
      <formula>0</formula>
    </cfRule>
  </conditionalFormatting>
  <conditionalFormatting sqref="L23">
    <cfRule type="cellIs" dxfId="38" priority="22" stopIfTrue="1" operator="lessThan">
      <formula>0</formula>
    </cfRule>
  </conditionalFormatting>
  <conditionalFormatting sqref="L24">
    <cfRule type="cellIs" dxfId="37" priority="21" stopIfTrue="1" operator="lessThan">
      <formula>0</formula>
    </cfRule>
  </conditionalFormatting>
  <conditionalFormatting sqref="L25">
    <cfRule type="cellIs" dxfId="36" priority="20" stopIfTrue="1" operator="lessThan">
      <formula>0</formula>
    </cfRule>
  </conditionalFormatting>
  <conditionalFormatting sqref="N23">
    <cfRule type="cellIs" dxfId="35" priority="18" stopIfTrue="1" operator="lessThan">
      <formula>0</formula>
    </cfRule>
  </conditionalFormatting>
  <conditionalFormatting sqref="N24">
    <cfRule type="cellIs" dxfId="34" priority="17" stopIfTrue="1" operator="lessThan">
      <formula>0</formula>
    </cfRule>
  </conditionalFormatting>
  <conditionalFormatting sqref="N25">
    <cfRule type="cellIs" dxfId="33" priority="16" stopIfTrue="1" operator="lessThan">
      <formula>0</formula>
    </cfRule>
  </conditionalFormatting>
  <conditionalFormatting sqref="P22">
    <cfRule type="cellIs" dxfId="32" priority="15" stopIfTrue="1" operator="lessThan">
      <formula>0</formula>
    </cfRule>
  </conditionalFormatting>
  <conditionalFormatting sqref="P23">
    <cfRule type="cellIs" dxfId="31" priority="14" stopIfTrue="1" operator="lessThan">
      <formula>0</formula>
    </cfRule>
  </conditionalFormatting>
  <conditionalFormatting sqref="P24">
    <cfRule type="cellIs" dxfId="30" priority="13" stopIfTrue="1" operator="lessThan">
      <formula>0</formula>
    </cfRule>
  </conditionalFormatting>
  <conditionalFormatting sqref="P25">
    <cfRule type="cellIs" dxfId="29" priority="12" stopIfTrue="1" operator="lessThan">
      <formula>0</formula>
    </cfRule>
  </conditionalFormatting>
  <conditionalFormatting sqref="G51">
    <cfRule type="cellIs" dxfId="28" priority="11" stopIfTrue="1" operator="lessThan">
      <formula>0</formula>
    </cfRule>
  </conditionalFormatting>
  <conditionalFormatting sqref="H51">
    <cfRule type="cellIs" dxfId="27" priority="10" stopIfTrue="1" operator="lessThan">
      <formula>0</formula>
    </cfRule>
  </conditionalFormatting>
  <conditionalFormatting sqref="I51">
    <cfRule type="cellIs" dxfId="26" priority="9" stopIfTrue="1" operator="lessThan">
      <formula>0</formula>
    </cfRule>
  </conditionalFormatting>
  <conditionalFormatting sqref="J51">
    <cfRule type="cellIs" dxfId="25" priority="8" stopIfTrue="1" operator="lessThan">
      <formula>0</formula>
    </cfRule>
  </conditionalFormatting>
  <conditionalFormatting sqref="K51">
    <cfRule type="cellIs" dxfId="24" priority="7" stopIfTrue="1" operator="lessThan">
      <formula>0</formula>
    </cfRule>
  </conditionalFormatting>
  <conditionalFormatting sqref="L51">
    <cfRule type="cellIs" dxfId="23" priority="6" stopIfTrue="1" operator="lessThan">
      <formula>0</formula>
    </cfRule>
  </conditionalFormatting>
  <conditionalFormatting sqref="M51">
    <cfRule type="cellIs" dxfId="22" priority="5" stopIfTrue="1" operator="lessThan">
      <formula>0</formula>
    </cfRule>
  </conditionalFormatting>
  <conditionalFormatting sqref="N51">
    <cfRule type="cellIs" dxfId="21" priority="4" stopIfTrue="1" operator="lessThan">
      <formula>0</formula>
    </cfRule>
  </conditionalFormatting>
  <conditionalFormatting sqref="O51">
    <cfRule type="cellIs" dxfId="20" priority="3" stopIfTrue="1" operator="lessThan">
      <formula>0</formula>
    </cfRule>
  </conditionalFormatting>
  <conditionalFormatting sqref="P51">
    <cfRule type="cellIs" dxfId="19" priority="2" stopIfTrue="1" operator="lessThan">
      <formula>0</formula>
    </cfRule>
  </conditionalFormatting>
  <conditionalFormatting sqref="M22">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6" zoomScale="80" zoomScaleNormal="80" workbookViewId="0">
      <selection activeCell="D76" sqref="D76"/>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United of Omaha Life Insurance Company</v>
      </c>
    </row>
    <row r="9" spans="2:5" s="2" customFormat="1" ht="15.75" customHeight="1" x14ac:dyDescent="0.25">
      <c r="B9" s="52" t="s">
        <v>90</v>
      </c>
    </row>
    <row r="10" spans="2:5" s="2" customFormat="1" ht="15" customHeight="1" x14ac:dyDescent="0.2">
      <c r="B10" s="183">
        <f>'Cover Page'!C9</f>
        <v>0</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68.25" customHeight="1" x14ac:dyDescent="0.2">
      <c r="B18" s="188" t="s">
        <v>163</v>
      </c>
      <c r="C18" s="197"/>
      <c r="D18" s="333" t="s">
        <v>165</v>
      </c>
      <c r="E18" s="193"/>
    </row>
    <row r="19" spans="2:5" s="184" customFormat="1" ht="60" x14ac:dyDescent="0.2">
      <c r="B19" s="188" t="s">
        <v>164</v>
      </c>
      <c r="C19" s="197"/>
      <c r="D19" s="333" t="s">
        <v>166</v>
      </c>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135" x14ac:dyDescent="0.2">
      <c r="B26" s="417" t="s">
        <v>167</v>
      </c>
      <c r="C26" s="197"/>
      <c r="D26" s="333" t="s">
        <v>168</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105" x14ac:dyDescent="0.2">
      <c r="B33" s="417" t="s">
        <v>169</v>
      </c>
      <c r="C33" s="197"/>
      <c r="D33" s="418" t="s">
        <v>171</v>
      </c>
      <c r="E33" s="193"/>
    </row>
    <row r="34" spans="2:5" s="184" customFormat="1" ht="150" x14ac:dyDescent="0.2">
      <c r="B34" s="417" t="s">
        <v>170</v>
      </c>
      <c r="C34" s="197"/>
      <c r="D34" s="418" t="s">
        <v>172</v>
      </c>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120" x14ac:dyDescent="0.2">
      <c r="B47" s="417" t="s">
        <v>21</v>
      </c>
      <c r="C47" s="197"/>
      <c r="D47" s="333" t="s">
        <v>173</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60" x14ac:dyDescent="0.2">
      <c r="B62" s="417" t="s">
        <v>174</v>
      </c>
      <c r="C62" s="202"/>
      <c r="D62" s="418" t="s">
        <v>177</v>
      </c>
      <c r="E62" s="203"/>
    </row>
    <row r="63" spans="2:5" s="204" customFormat="1" ht="75" x14ac:dyDescent="0.2">
      <c r="B63" s="417" t="s">
        <v>175</v>
      </c>
      <c r="C63" s="197"/>
      <c r="D63" s="418" t="s">
        <v>176</v>
      </c>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78" customHeight="1" x14ac:dyDescent="0.2">
      <c r="B76" s="417" t="s">
        <v>20</v>
      </c>
      <c r="C76" s="202"/>
      <c r="D76" s="418" t="s">
        <v>178</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70" zoomScaleNormal="70" workbookViewId="0">
      <pane xSplit="4" ySplit="19" topLeftCell="Q20" activePane="bottomRight" state="frozen"/>
      <selection pane="topRight" activeCell="E1" sqref="E1"/>
      <selection pane="bottomLeft" activeCell="A20" sqref="A20"/>
      <selection pane="bottomRight" activeCell="AB30" sqref="AB30"/>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United of Omaha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420"/>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v>2133971.037773448</v>
      </c>
      <c r="V21" s="247">
        <v>2725030</v>
      </c>
      <c r="W21" s="166"/>
      <c r="X21" s="164"/>
      <c r="Y21" s="246">
        <v>1473748.1389460275</v>
      </c>
      <c r="Z21" s="247">
        <v>2153233</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9">
        <v>2133971.037773448</v>
      </c>
      <c r="V22" s="249">
        <v>2725029.848131639</v>
      </c>
      <c r="W22" s="250">
        <f>'Pt 1 Summary of Data'!N24</f>
        <v>5098532.3140883669</v>
      </c>
      <c r="X22" s="251">
        <f>SUM(U22:W22)</f>
        <v>9957533.1999934539</v>
      </c>
      <c r="Y22" s="248">
        <v>1473748.1389460275</v>
      </c>
      <c r="Z22" s="249">
        <v>2153232.4854382183</v>
      </c>
      <c r="AA22" s="250">
        <f>'Pt 1 Summary of Data'!P24</f>
        <v>2371936.8484805897</v>
      </c>
      <c r="AB22" s="251">
        <f>SUM(Y22:AA22)</f>
        <v>5998917.4728648355</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2133971.037773448</v>
      </c>
      <c r="V23" s="252">
        <f>SUM(V$22:V$22)</f>
        <v>2725029.848131639</v>
      </c>
      <c r="W23" s="252">
        <f>SUM(W$22:W$22)</f>
        <v>5098532.3140883669</v>
      </c>
      <c r="X23" s="251">
        <f>SUM(U23:W23)</f>
        <v>9957533.1999934539</v>
      </c>
      <c r="Y23" s="414">
        <f>SUM(Y$22:Y$22)</f>
        <v>1473748.1389460275</v>
      </c>
      <c r="Z23" s="252">
        <f>SUM(Z$22:Z$22)</f>
        <v>2153232.4854382183</v>
      </c>
      <c r="AA23" s="252">
        <f>SUM(AA$22:AA$22)</f>
        <v>2371936.8484805897</v>
      </c>
      <c r="AB23" s="251">
        <f>SUM(Y23:AA23)</f>
        <v>5998917.4728648355</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2604202.2900000005</v>
      </c>
      <c r="V26" s="249">
        <v>3666250.3099999977</v>
      </c>
      <c r="W26" s="259">
        <f>'Pt 1 Summary of Data'!N21</f>
        <v>5993937.9800000023</v>
      </c>
      <c r="X26" s="251">
        <f>SUM(U26:W26)</f>
        <v>12264390.58</v>
      </c>
      <c r="Y26" s="258">
        <v>1526170.02</v>
      </c>
      <c r="Z26" s="249">
        <v>2828058.4899999998</v>
      </c>
      <c r="AA26" s="259">
        <f>'Pt 1 Summary of Data'!P21</f>
        <v>2508205.6800000002</v>
      </c>
      <c r="AB26" s="251">
        <f>SUM(Y26:AA26)</f>
        <v>6862434.1899999995</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v>19476.299616942477</v>
      </c>
      <c r="V27" s="249">
        <v>176769.15314807487</v>
      </c>
      <c r="W27" s="259">
        <f>'Pt 1 Summary of Data'!N35</f>
        <v>77903.324050406431</v>
      </c>
      <c r="X27" s="251">
        <f>SUM(U27:W27)</f>
        <v>274148.77681542374</v>
      </c>
      <c r="Y27" s="258">
        <v>11413.915382093874</v>
      </c>
      <c r="Z27" s="249">
        <v>136355.53005395411</v>
      </c>
      <c r="AA27" s="259">
        <f>'Pt 1 Summary of Data'!P35</f>
        <v>32599.196142184639</v>
      </c>
      <c r="AB27" s="251">
        <f>SUM(Y27:AA27)</f>
        <v>180368.64157823261</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2584725.9903830579</v>
      </c>
      <c r="V28" s="259">
        <f t="shared" si="0"/>
        <v>3489481.1568519231</v>
      </c>
      <c r="W28" s="259">
        <f t="shared" si="0"/>
        <v>5916034.6559495963</v>
      </c>
      <c r="X28" s="104">
        <f>X$26-X$27</f>
        <v>11990241.803184576</v>
      </c>
      <c r="Y28" s="103">
        <f t="shared" si="0"/>
        <v>1514756.104617906</v>
      </c>
      <c r="Z28" s="259">
        <f t="shared" si="0"/>
        <v>2691702.9599460457</v>
      </c>
      <c r="AA28" s="259">
        <f t="shared" si="0"/>
        <v>2475606.4838578156</v>
      </c>
      <c r="AB28" s="104">
        <f>AB$26-AB$27</f>
        <v>6682065.5484217666</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4172</v>
      </c>
      <c r="V30" s="264">
        <v>6498.416666666667</v>
      </c>
      <c r="W30" s="268">
        <f>'Pt 1 Summary of Data'!N49</f>
        <v>11229.083333333334</v>
      </c>
      <c r="X30" s="266">
        <f>SUM(U30:W30)</f>
        <v>21899.5</v>
      </c>
      <c r="Y30" s="267">
        <v>2743.9166666666665</v>
      </c>
      <c r="Z30" s="264">
        <v>5798.416666666667</v>
      </c>
      <c r="AA30" s="268">
        <f>'Pt 1 Summary of Data'!P49</f>
        <v>5729.583333333333</v>
      </c>
      <c r="AB30" s="266">
        <f>SUM(Y30:AA30)</f>
        <v>14271.916666666668</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0.83046975727785233</v>
      </c>
      <c r="Y33" s="277"/>
      <c r="Z33" s="278"/>
      <c r="AA33" s="278"/>
      <c r="AB33" s="415">
        <f>IF(AB30&lt;1000,"Not Required to Calculate",AB23/AB28)</f>
        <v>0.8977639368236543</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31"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United of Omaha Life Insurance Company</v>
      </c>
      <c r="C8" s="335"/>
    </row>
    <row r="9" spans="2:3" s="2" customFormat="1" ht="15.75" customHeight="1" x14ac:dyDescent="0.25">
      <c r="B9" s="52" t="s">
        <v>90</v>
      </c>
      <c r="C9" s="335"/>
    </row>
    <row r="10" spans="2:3" s="2" customFormat="1" ht="15.75" customHeight="1" x14ac:dyDescent="0.25">
      <c r="B10" s="283">
        <f>'Cover Page'!C9</f>
        <v>0</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24" sqref="B24"/>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United of Omaha Life Insurance Company</v>
      </c>
    </row>
    <row r="9" spans="2:4" ht="15.75" customHeight="1" x14ac:dyDescent="0.25">
      <c r="B9" s="52" t="s">
        <v>90</v>
      </c>
    </row>
    <row r="10" spans="2:4" ht="15.75" customHeight="1" x14ac:dyDescent="0.25">
      <c r="B10" s="283">
        <f>'Cover Page'!C9</f>
        <v>0</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2022-07-15T20:12:21Z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