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codeName="ThisWorkbook" defaultThemeVersion="124226"/>
  <xr:revisionPtr revIDLastSave="0" documentId="13_ncr:1_{16FC5A9B-B13D-4981-B8DC-E5026D897F8B}" xr6:coauthVersionLast="47" xr6:coauthVersionMax="47" xr10:uidLastSave="{00000000-0000-0000-0000-000000000000}"/>
  <bookViews>
    <workbookView xWindow="-120" yWindow="-120" windowWidth="24240" windowHeight="131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<sst xmlns="http://schemas.openxmlformats.org/spreadsheetml/2006/main" count="312" uniqueCount="174">
  <si>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</si>
  <si>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</si>
  <si>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</si>
  <si>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</si>
  <si>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</si>
  <si>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</si>
  <si>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</si>
  <si>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</si>
  <si>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</si>
  <si>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</si>
  <si>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</si>
  <si>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</si>
  <si>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</si>
  <si>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</si>
  <si>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</si>
  <si>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</si>
  <si>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</si>
  <si>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</si>
  <si>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</si>
  <si>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</si>
  <si>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</si>
  <si>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</si>
  <si>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</si>
  <si>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</si>
  <si>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</si>
  <si>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</si>
  <si>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</si>
  <si>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</si>
  <si>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</si>
  <si>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</si>
  <si>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</si>
  <si>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</si>
  <si>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</si>
  <si>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</si>
  <si>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</si>
  <si>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</si>
  <si>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</si>
  <si>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</si>
  <si>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</si>
  <si>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</si>
  <si>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</si>
  <si>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</si>
  <si>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</si>
  <si>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</si>
  <si>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</si>
  <si>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</si>
  <si>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</si>
  <si>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</si>
  <si>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</si>
  <si>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</si>
  <si>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</si>
  <si>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</si>
  <si>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</si>
  <si>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</si>
  <si>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</si>
  <si>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</si>
  <si>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</si>
  <si>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</si>
  <si>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</si>
  <si>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</si>
  <si>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</si>
  <si>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</si>
  <si>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</si>
  <si>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</si>
  <si>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</si>
  <si>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</si>
  <si>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</si>
  <si>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</si>
  <si>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</si>
  <si>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</si>
  <si>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</si>
  <si>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</si>
  <si>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</si>
  <si>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</si>
  <si>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</si>
  <si>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</si>
  <si>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</si>
  <si>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</si>
  <si>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</si>
  <si>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</si>
  <si>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</si>
  <si>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</si>
  <si>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</si>
  <si>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</si>
  <si>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</si>
  <si>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</si>
  <si>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</si>
  <si>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</si>
  <si>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</si>
  <si>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</si>
  <si>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</si>
  <si>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</si>
  <si>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</si>
  <si>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</si>
  <si>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</si>
  <si>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</si>
  <si>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</si>
  <si>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</si>
  <si>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</si>
  <si>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</si>
  <si>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</si>
  <si>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</si>
  <si>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</si>
  <si>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</si>
  <si>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</si>
  <si>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</si>
  <si>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</si>
  <si>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</si>
  <si>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</si>
  <si>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</si>
  <si>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</si>
  <si>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</si>
  <si>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</si>
  <si>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</si>
  <si>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</si>
  <si>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</si>
  <si>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</si>
  <si>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</si>
  <si>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</si>
  <si>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</si>
  <si>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</si>
  <si>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</si>
  <si>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</si>
  <si>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</si>
  <si>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</si>
  <si>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</si>
  <si>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</si>
  <si>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</si>
  <si>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</si>
  <si>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</si>
  <si>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</si>
  <si>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</si>
  <si>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</si>
  <si>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</si>
  <si>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</si>
  <si>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</si>
  <si>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</si>
  <si>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</si>
  <si>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</si>
  <si>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</si>
  <si>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</si>
  <si>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</si>
  <si>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</si>
  <si>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</si>
  <si>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</si>
  <si>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</si>
  <si>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</si>
  <si>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</si>
  <si>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</si>
  <si>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</si>
  <si>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</si>
  <si>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</si>
  <si>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</si>
  <si>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</si>
  <si>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</si>
  <si>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</si>
  <si>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</si>
  <si>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</si>
  <si>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</si>
  <si>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</si>
  <si>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</si>
  <si>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United Concordia Insurance Company</t>
  </si>
  <si>
    <t>No</t>
  </si>
  <si>
    <t>The Incurred Claims expense is based off of actual amounts.</t>
  </si>
  <si>
    <t>The Federal taxes and assessments amounts are allocated based on operating/underwriting gain/(loss).</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</si>
  <si>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</si>
  <si>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</si>
  <si>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</si>
  <si>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</si>
  <si>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</si>
  <si>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general and administrative expenses are allocated based on revenue.</t>
  </si>
  <si>
    <t>N/A</t>
  </si>
  <si>
    <t>Daniel Joseph Wright</t>
  </si>
  <si>
    <t>Edward Robert Shellard, D.M.D.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</si>
</sst>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54" xfId="0" applyFont="1" applyBorder="1" applyAlignment="1" applyProtection="1">
      <alignment vertical="top" wrapText="1"/>
      <protection locked="0"/>
    </xf>
    <xf numFmtId="0" fontId="30" fillId="0" borderId="70" xfId="0"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tabSelected="1" zoomScaleNormal="100" workbookViewId="0"/>
  </sheetViews>
  <sheetFormatPr defaultColWidth="9.140625" defaultRowHeight="15" x14ac:dyDescent="0.2"/>
  <cols>
    <col min="1" max="1" width="2.42578125" style="25" bestFit="1" customWidth="1"/>
    <col min="2" max="2" width="70.42578125" style="25" bestFit="1" customWidth="1"/>
    <col min="3" max="3" width="44.140625" style="25" bestFit="1"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7"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60"/>
  <sheetViews>
    <sheetView zoomScaleNormal="100" workbookViewId="0"/>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 Concordia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20901524</v>
      </c>
      <c r="N21" s="78">
        <f>'Pt 2 Premium and Claims'!N22+'Pt 2 Premium and Claims'!N23-'Pt 2 Premium and Claims'!N24-'Pt 2 Premium and Claims'!N25</f>
        <v>20901524</v>
      </c>
      <c r="O21" s="77">
        <f>'Pt 2 Premium and Claims'!O22+'Pt 2 Premium and Claims'!O23-'Pt 2 Premium and Claims'!O24-'Pt 2 Premium and Claims'!O25</f>
        <v>94658388</v>
      </c>
      <c r="P21" s="78">
        <f>'Pt 2 Premium and Claims'!P22+'Pt 2 Premium and Claims'!P23-'Pt 2 Premium and Claims'!P24-'Pt 2 Premium and Claims'!P25</f>
        <v>94658388</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15010152</v>
      </c>
      <c r="N24" s="78">
        <f>'Pt 2 Premium and Claims'!N51</f>
        <v>14835070</v>
      </c>
      <c r="O24" s="77">
        <f>'Pt 2 Premium and Claims'!O51</f>
        <v>76406850</v>
      </c>
      <c r="P24" s="78">
        <f>'Pt 2 Premium and Claims'!P51</f>
        <v>75659560</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455487</v>
      </c>
      <c r="N28" s="98">
        <v>455487</v>
      </c>
      <c r="O28" s="99">
        <v>320910</v>
      </c>
      <c r="P28" s="101">
        <v>320910</v>
      </c>
    </row>
    <row r="29" spans="2:16" s="37" customFormat="1" ht="30" x14ac:dyDescent="0.2">
      <c r="B29" s="90"/>
      <c r="C29" s="94"/>
      <c r="D29" s="395" t="s">
        <v>67</v>
      </c>
      <c r="E29" s="99"/>
      <c r="F29" s="101"/>
      <c r="G29" s="97"/>
      <c r="H29" s="98"/>
      <c r="I29" s="99"/>
      <c r="J29" s="100"/>
      <c r="K29" s="99"/>
      <c r="L29" s="101"/>
      <c r="M29" s="99">
        <v>5588</v>
      </c>
      <c r="N29" s="98">
        <v>5588</v>
      </c>
      <c r="O29" s="99">
        <v>25305</v>
      </c>
      <c r="P29" s="101">
        <v>25305</v>
      </c>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v>-14834</v>
      </c>
      <c r="N31" s="98">
        <v>-14834</v>
      </c>
      <c r="O31" s="99">
        <v>-67181</v>
      </c>
      <c r="P31" s="101">
        <v>-67181</v>
      </c>
    </row>
    <row r="32" spans="2:16" x14ac:dyDescent="0.2">
      <c r="B32" s="75"/>
      <c r="C32" s="94"/>
      <c r="D32" s="393" t="s">
        <v>104</v>
      </c>
      <c r="E32" s="99"/>
      <c r="F32" s="101"/>
      <c r="G32" s="97"/>
      <c r="H32" s="98"/>
      <c r="I32" s="99"/>
      <c r="J32" s="100"/>
      <c r="K32" s="99"/>
      <c r="L32" s="101"/>
      <c r="M32" s="99">
        <v>116589</v>
      </c>
      <c r="N32" s="98">
        <v>116589</v>
      </c>
      <c r="O32" s="99">
        <v>528008</v>
      </c>
      <c r="P32" s="101">
        <v>528008</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13353</v>
      </c>
      <c r="N34" s="98">
        <v>13353</v>
      </c>
      <c r="O34" s="99">
        <v>60473</v>
      </c>
      <c r="P34" s="101">
        <v>60473</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576183</v>
      </c>
      <c r="N35" s="104">
        <f t="shared" si="0"/>
        <v>576183</v>
      </c>
      <c r="O35" s="103">
        <f t="shared" si="0"/>
        <v>867515</v>
      </c>
      <c r="P35" s="104">
        <f t="shared" si="0"/>
        <v>867515</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227372</v>
      </c>
      <c r="N38" s="101">
        <v>227372</v>
      </c>
      <c r="O38" s="99">
        <v>1029716</v>
      </c>
      <c r="P38" s="101">
        <v>1029716</v>
      </c>
    </row>
    <row r="39" spans="2:16" x14ac:dyDescent="0.2">
      <c r="B39" s="107"/>
      <c r="C39" s="94">
        <v>4.2</v>
      </c>
      <c r="D39" s="393" t="s">
        <v>19</v>
      </c>
      <c r="E39" s="99"/>
      <c r="F39" s="101"/>
      <c r="G39" s="97"/>
      <c r="H39" s="101"/>
      <c r="I39" s="99"/>
      <c r="J39" s="101"/>
      <c r="K39" s="99"/>
      <c r="L39" s="101"/>
      <c r="M39" s="99">
        <v>822888</v>
      </c>
      <c r="N39" s="101">
        <v>822888</v>
      </c>
      <c r="O39" s="99">
        <v>3726677</v>
      </c>
      <c r="P39" s="101">
        <v>3726677</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v>2013644</v>
      </c>
      <c r="N43" s="97">
        <v>2013644</v>
      </c>
      <c r="O43" s="102">
        <v>9119351</v>
      </c>
      <c r="P43" s="403">
        <v>9119351</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3063904</v>
      </c>
      <c r="N44" s="104">
        <f t="shared" si="1"/>
        <v>3063904</v>
      </c>
      <c r="O44" s="103">
        <f t="shared" si="1"/>
        <v>13875744</v>
      </c>
      <c r="P44" s="104">
        <f t="shared" si="1"/>
        <v>13875744</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38083</v>
      </c>
      <c r="N47" s="113">
        <v>38083</v>
      </c>
      <c r="O47" s="112">
        <v>211790</v>
      </c>
      <c r="P47" s="389">
        <v>211790</v>
      </c>
    </row>
    <row r="48" spans="2:16" s="37" customFormat="1" x14ac:dyDescent="0.2">
      <c r="B48" s="90"/>
      <c r="C48" s="94">
        <v>5.2</v>
      </c>
      <c r="D48" s="393" t="s">
        <v>27</v>
      </c>
      <c r="E48" s="112"/>
      <c r="F48" s="404"/>
      <c r="G48" s="113"/>
      <c r="H48" s="113"/>
      <c r="I48" s="112"/>
      <c r="J48" s="113"/>
      <c r="K48" s="112"/>
      <c r="L48" s="113"/>
      <c r="M48" s="112">
        <v>464777</v>
      </c>
      <c r="N48" s="113">
        <v>464777</v>
      </c>
      <c r="O48" s="112">
        <v>2575731</v>
      </c>
      <c r="P48" s="114">
        <v>2575731</v>
      </c>
    </row>
    <row r="49" spans="1: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38731.416666666664</v>
      </c>
      <c r="N49" s="116">
        <f>N48/12</f>
        <v>38731.416666666664</v>
      </c>
      <c r="O49" s="115">
        <f t="shared" si="2"/>
        <v>214644.25</v>
      </c>
      <c r="P49" s="116">
        <f t="shared" si="2"/>
        <v>214644.25</v>
      </c>
    </row>
    <row r="50" spans="1: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1:16" ht="13.5" customHeight="1" x14ac:dyDescent="0.2">
      <c r="B51" s="123"/>
      <c r="C51" s="124"/>
      <c r="D51" s="125"/>
      <c r="E51" s="373"/>
      <c r="F51" s="126"/>
      <c r="G51" s="126"/>
      <c r="H51" s="126"/>
      <c r="I51" s="126"/>
      <c r="J51" s="126"/>
      <c r="K51" s="127"/>
      <c r="L51" s="126"/>
      <c r="M51" s="126"/>
      <c r="N51" s="126"/>
      <c r="O51" s="126"/>
      <c r="P51" s="128"/>
    </row>
    <row r="52" spans="1:16" x14ac:dyDescent="0.2">
      <c r="B52" s="129" t="s">
        <v>56</v>
      </c>
      <c r="C52" s="130" t="s">
        <v>53</v>
      </c>
      <c r="D52" s="131"/>
      <c r="E52" s="132">
        <v>638315</v>
      </c>
      <c r="F52" s="133"/>
      <c r="G52" s="133"/>
      <c r="H52" s="133"/>
      <c r="I52" s="133"/>
      <c r="J52" s="133"/>
      <c r="K52" s="127"/>
      <c r="L52" s="133"/>
      <c r="M52" s="133"/>
      <c r="N52" s="133"/>
      <c r="O52" s="133"/>
      <c r="P52" s="134"/>
    </row>
    <row r="53" spans="1:16" ht="15.75" thickBot="1" x14ac:dyDescent="0.25">
      <c r="B53" s="135" t="s">
        <v>57</v>
      </c>
      <c r="C53" s="136" t="s">
        <v>129</v>
      </c>
      <c r="D53" s="137"/>
      <c r="E53" s="138">
        <v>130369</v>
      </c>
      <c r="F53" s="139"/>
      <c r="G53" s="139"/>
      <c r="H53" s="139"/>
      <c r="I53" s="139"/>
      <c r="J53" s="139"/>
      <c r="K53" s="140"/>
      <c r="L53" s="139"/>
      <c r="M53" s="139"/>
      <c r="N53" s="139"/>
      <c r="O53" s="139"/>
      <c r="P53" s="141"/>
    </row>
    <row r="54" spans="1:16" x14ac:dyDescent="0.2">
      <c r="A54" s="37">
        <v>638315</v>
      </c>
      <c r="B54" s="24"/>
      <c r="C54" s="24"/>
      <c r="D54" s="24"/>
      <c r="E54" s="142"/>
      <c r="F54" s="142"/>
      <c r="G54" s="142"/>
      <c r="H54" s="142"/>
      <c r="I54" s="142"/>
      <c r="J54" s="142"/>
      <c r="K54" s="142"/>
      <c r="L54" s="142"/>
      <c r="M54" s="142"/>
      <c r="N54" s="142"/>
      <c r="O54" s="142"/>
      <c r="P54" s="142"/>
    </row>
    <row r="55" spans="1:16" ht="15.75" x14ac:dyDescent="0.25">
      <c r="B55" s="143" t="s">
        <v>61</v>
      </c>
      <c r="C55" s="143"/>
      <c r="D55" s="143"/>
      <c r="E55" s="142"/>
      <c r="F55" s="142"/>
      <c r="G55" s="142"/>
      <c r="H55" s="142"/>
      <c r="I55" s="142"/>
      <c r="J55" s="142"/>
      <c r="K55" s="142"/>
      <c r="L55" s="142"/>
      <c r="M55" s="142"/>
      <c r="N55" s="142"/>
      <c r="O55" s="142"/>
      <c r="P55" s="142"/>
    </row>
    <row r="56" spans="1:16" ht="17.25" customHeight="1" x14ac:dyDescent="0.25">
      <c r="B56" s="143"/>
      <c r="C56" s="234" t="s">
        <v>137</v>
      </c>
      <c r="D56" s="234"/>
      <c r="E56" s="142"/>
      <c r="F56" s="142"/>
      <c r="G56" s="142"/>
      <c r="H56" s="142"/>
      <c r="I56" s="142"/>
      <c r="J56" s="142"/>
      <c r="K56" s="142"/>
      <c r="L56" s="142"/>
      <c r="M56" s="142"/>
      <c r="N56" s="142"/>
      <c r="O56" s="142"/>
      <c r="P56" s="142"/>
    </row>
    <row r="57" spans="1:16" ht="16.5" customHeight="1" x14ac:dyDescent="0.25">
      <c r="B57" s="143"/>
      <c r="C57" s="143" t="s">
        <v>70</v>
      </c>
      <c r="D57" s="45"/>
      <c r="E57" s="142"/>
      <c r="F57" s="142"/>
      <c r="G57" s="142"/>
      <c r="H57" s="142"/>
      <c r="I57" s="142"/>
      <c r="J57" s="142"/>
      <c r="K57" s="142"/>
      <c r="L57" s="142"/>
      <c r="M57" s="142"/>
      <c r="N57" s="142"/>
      <c r="O57" s="142"/>
      <c r="P57" s="142"/>
    </row>
    <row r="58" spans="1:16" ht="17.25" customHeight="1" x14ac:dyDescent="0.25">
      <c r="B58" s="143"/>
      <c r="C58" s="143" t="s">
        <v>66</v>
      </c>
      <c r="D58" s="45"/>
    </row>
    <row r="59" spans="1:16" ht="17.25" customHeight="1" x14ac:dyDescent="0.2">
      <c r="B59" s="144"/>
      <c r="C59" s="234" t="s">
        <v>101</v>
      </c>
      <c r="D59" s="234"/>
      <c r="E59" s="145"/>
    </row>
    <row r="60" spans="1: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paperSize="5" scale="50"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zoomScaleNormal="10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 Concordia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20387203</v>
      </c>
      <c r="N22" s="155">
        <v>20387203</v>
      </c>
      <c r="O22" s="154">
        <v>92373876</v>
      </c>
      <c r="P22" s="155">
        <v>92373876</v>
      </c>
    </row>
    <row r="23" spans="1:16" s="25" customFormat="1" x14ac:dyDescent="0.2">
      <c r="A23" s="37"/>
      <c r="B23" s="75"/>
      <c r="C23" s="76">
        <v>1.2</v>
      </c>
      <c r="D23" s="393" t="s">
        <v>16</v>
      </c>
      <c r="E23" s="154"/>
      <c r="F23" s="155"/>
      <c r="G23" s="154"/>
      <c r="H23" s="155"/>
      <c r="I23" s="154"/>
      <c r="J23" s="155"/>
      <c r="K23" s="154"/>
      <c r="L23" s="155"/>
      <c r="M23" s="154">
        <v>722209</v>
      </c>
      <c r="N23" s="155">
        <v>722209</v>
      </c>
      <c r="O23" s="154">
        <v>3226446</v>
      </c>
      <c r="P23" s="155">
        <v>3226446</v>
      </c>
    </row>
    <row r="24" spans="1:16" s="25" customFormat="1" x14ac:dyDescent="0.2">
      <c r="A24" s="37"/>
      <c r="B24" s="75"/>
      <c r="C24" s="76">
        <v>1.3</v>
      </c>
      <c r="D24" s="393" t="s">
        <v>34</v>
      </c>
      <c r="E24" s="154"/>
      <c r="F24" s="155"/>
      <c r="G24" s="154"/>
      <c r="H24" s="155"/>
      <c r="I24" s="154"/>
      <c r="J24" s="155"/>
      <c r="K24" s="154"/>
      <c r="L24" s="155"/>
      <c r="M24" s="154">
        <v>207888</v>
      </c>
      <c r="N24" s="155">
        <v>207888</v>
      </c>
      <c r="O24" s="154">
        <v>941934</v>
      </c>
      <c r="P24" s="155">
        <v>941934</v>
      </c>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15193382</v>
      </c>
      <c r="N29" s="164"/>
      <c r="O29" s="154">
        <v>76887720</v>
      </c>
      <c r="P29" s="164"/>
    </row>
    <row r="30" spans="1:16" s="25" customFormat="1" ht="28.5" customHeight="1" x14ac:dyDescent="0.2">
      <c r="A30" s="37"/>
      <c r="B30" s="75"/>
      <c r="C30" s="76"/>
      <c r="D30" s="395" t="s">
        <v>54</v>
      </c>
      <c r="E30" s="165"/>
      <c r="F30" s="155"/>
      <c r="G30" s="165"/>
      <c r="H30" s="155"/>
      <c r="I30" s="165"/>
      <c r="J30" s="155"/>
      <c r="K30" s="165"/>
      <c r="L30" s="155"/>
      <c r="M30" s="165"/>
      <c r="N30" s="155">
        <v>14643993</v>
      </c>
      <c r="O30" s="165"/>
      <c r="P30" s="155">
        <v>74685057</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1409529</v>
      </c>
      <c r="N32" s="166"/>
      <c r="O32" s="154">
        <v>7133071</v>
      </c>
      <c r="P32" s="164"/>
    </row>
    <row r="33" spans="1:16" s="37" customFormat="1" ht="30" x14ac:dyDescent="0.2">
      <c r="B33" s="90"/>
      <c r="C33" s="76"/>
      <c r="D33" s="395" t="s">
        <v>44</v>
      </c>
      <c r="E33" s="165"/>
      <c r="F33" s="155"/>
      <c r="G33" s="165"/>
      <c r="H33" s="167"/>
      <c r="I33" s="165"/>
      <c r="J33" s="155"/>
      <c r="K33" s="165"/>
      <c r="L33" s="155"/>
      <c r="M33" s="165"/>
      <c r="N33" s="167">
        <v>191077</v>
      </c>
      <c r="O33" s="165"/>
      <c r="P33" s="155">
        <v>974503</v>
      </c>
    </row>
    <row r="34" spans="1:16" s="25" customFormat="1" x14ac:dyDescent="0.2">
      <c r="A34" s="37"/>
      <c r="B34" s="75"/>
      <c r="C34" s="76">
        <v>2.2999999999999998</v>
      </c>
      <c r="D34" s="393" t="s">
        <v>28</v>
      </c>
      <c r="E34" s="154"/>
      <c r="F34" s="164"/>
      <c r="G34" s="154"/>
      <c r="H34" s="166"/>
      <c r="I34" s="154"/>
      <c r="J34" s="164"/>
      <c r="K34" s="154"/>
      <c r="L34" s="164"/>
      <c r="M34" s="154">
        <v>1592759</v>
      </c>
      <c r="N34" s="166"/>
      <c r="O34" s="154">
        <v>7613941</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15010152</v>
      </c>
      <c r="N51" s="104">
        <f>N30+N33+N37+N41+N44+N47+N48+N50</f>
        <v>14835070</v>
      </c>
      <c r="O51" s="103">
        <f>O29+O32-O34+O36-O38+O40+O43-O45+O47+O48-O49+O50</f>
        <v>76406850</v>
      </c>
      <c r="P51" s="104">
        <f>P30+P33+P37+P41+P44+P47+P48+P50</f>
        <v>75659560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paperSize="5" scale="50"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United Concordia Insurance Company</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163</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164</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165</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166</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167</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168</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169</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166</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170</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56" fitToHeight="2"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sheetPr>
  <dimension ref="A1:AB42"/>
  <sheetViews>
    <sheetView zoomScaleNormal="100" workbookViewId="0"/>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 Concordia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v>18345166</v>
      </c>
      <c r="V21" s="247">
        <v>13957874</v>
      </c>
      <c r="W21" s="166"/>
      <c r="X21" s="164"/>
      <c r="Y21" s="246">
        <v>83111388</v>
      </c>
      <c r="Z21" s="247">
        <v>67207248</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18400636</v>
      </c>
      <c r="V22" s="249">
        <v>13793568</v>
      </c>
      <c r="W22" s="250">
        <f>'Pt 1 Summary of Data'!N24</f>
        <v>14835070</v>
      </c>
      <c r="X22" s="251">
        <f>SUM(U22:W22)</f>
        <v>47029274</v>
      </c>
      <c r="Y22" s="248">
        <v>83310936</v>
      </c>
      <c r="Z22" s="249">
        <v>66618595</v>
      </c>
      <c r="AA22" s="250">
        <f>'Pt 1 Summary of Data'!P24</f>
        <v>75659560</v>
      </c>
      <c r="AB22" s="251">
        <f>SUM(Y22:AA22)</f>
        <v>225589091</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18400636</v>
      </c>
      <c r="V23" s="252">
        <f>SUM(V$22:V$22)</f>
        <v>13793568</v>
      </c>
      <c r="W23" s="252">
        <f>SUM(W$22:W$22)</f>
        <v>14835070</v>
      </c>
      <c r="X23" s="251">
        <f>SUM(U23:W23)</f>
        <v>47029274</v>
      </c>
      <c r="Y23" s="414">
        <f>SUM(Y$22:Y$22)</f>
        <v>83310936</v>
      </c>
      <c r="Z23" s="252">
        <f>SUM(Z$22:Z$22)</f>
        <v>66618595</v>
      </c>
      <c r="AA23" s="252">
        <f>SUM(AA$22:AA$22)</f>
        <v>75659560</v>
      </c>
      <c r="AB23" s="251">
        <f>SUM(Y23:AA23)</f>
        <v>225589091</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23136741</v>
      </c>
      <c r="V26" s="249">
        <v>21195836</v>
      </c>
      <c r="W26" s="259">
        <f>'Pt 1 Summary of Data'!N21</f>
        <v>20901524</v>
      </c>
      <c r="X26" s="251">
        <f>SUM(U26:W26)</f>
        <v>65234101</v>
      </c>
      <c r="Y26" s="258">
        <v>93493683</v>
      </c>
      <c r="Z26" s="249">
        <v>94302589</v>
      </c>
      <c r="AA26" s="259">
        <f>'Pt 1 Summary of Data'!P21</f>
        <v>94658388</v>
      </c>
      <c r="AB26" s="251">
        <f>SUM(Y26:AA26)</f>
        <v>282454660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627482</v>
      </c>
      <c r="V27" s="249">
        <v>1445388</v>
      </c>
      <c r="W27" s="259">
        <f>'Pt 1 Summary of Data'!N35</f>
        <v>576183</v>
      </c>
      <c r="X27" s="251">
        <f>SUM(U27:W27)</f>
        <v>2649053</v>
      </c>
      <c r="Y27" s="258">
        <v>214267</v>
      </c>
      <c r="Z27" s="249">
        <v>5391592</v>
      </c>
      <c r="AA27" s="259">
        <f>'Pt 1 Summary of Data'!P35</f>
        <v>867515</v>
      </c>
      <c r="AB27" s="251">
        <f>SUM(Y27:AA27)</f>
        <v>6473374</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22509259</v>
      </c>
      <c r="V28" s="259">
        <f t="shared" si="0"/>
        <v>19750448</v>
      </c>
      <c r="W28" s="259">
        <f t="shared" si="0"/>
        <v>20325341</v>
      </c>
      <c r="X28" s="104">
        <f>X$26-X$27</f>
        <v>62585048</v>
      </c>
      <c r="Y28" s="103">
        <f t="shared" si="0"/>
        <v>93279416</v>
      </c>
      <c r="Z28" s="259">
        <f t="shared" si="0"/>
        <v>88910997</v>
      </c>
      <c r="AA28" s="259">
        <f t="shared" si="0"/>
        <v>93790873</v>
      </c>
      <c r="AB28" s="104">
        <f>AB$26-AB$27</f>
        <v>275981286</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44929</v>
      </c>
      <c r="V30" s="264">
        <v>41721</v>
      </c>
      <c r="W30" s="268">
        <f>'Pt 1 Summary of Data'!N49</f>
        <v>38731.416666666664</v>
      </c>
      <c r="X30" s="266">
        <f>SUM(U30:W30)</f>
        <v>125381.41666666666</v>
      </c>
      <c r="Y30" s="267">
        <v>231256</v>
      </c>
      <c r="Z30" s="264">
        <v>225191</v>
      </c>
      <c r="AA30" s="268">
        <f>'Pt 1 Summary of Data'!P49</f>
        <v>214644.25</v>
      </c>
      <c r="AB30" s="266">
        <f>SUM(Y30:AA30)</f>
        <v>671091.25</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0.75144584054645125</v>
      </c>
      <c r="Y33" s="277"/>
      <c r="Z33" s="278"/>
      <c r="AA33" s="278"/>
      <c r="AB33" s="415">
        <f>IF(AB30&lt;1000,"Not Required to Calculate",AB23/AB28)</f>
        <v>0.81740720274779788</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55"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United Concordia Insurance Company</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v>2.35</v>
      </c>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416" t="s">
        <v>171</v>
      </c>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417" t="s">
        <v>171</v>
      </c>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United Concordia Insurance Company</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c r="B24" s="25" t="s">
        <v>173</v>
      </c>
    </row>
    <row r="25" spans="2:2" s="25" customFormat="1" x14ac:dyDescent="0.2"/>
    <row r="26" spans="2:2" s="25" customFormat="1" x14ac:dyDescent="0.2"/>
    <row r="27" spans="2:2" s="25" customFormat="1" x14ac:dyDescent="0.2">
      <c r="B27" s="24" t="s">
        <v>94</v>
      </c>
    </row>
    <row r="28" spans="2:2" x14ac:dyDescent="0.2">
      <c r="B28" s="25" t="s">
        <v>172</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4"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2022-06-20T15:33:19Z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