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24226"/>
  <xr:revisionPtr revIDLastSave="0" documentId="8_{60370467-3A4F-4914-B0DC-DD56FB2CFE4B}" xr6:coauthVersionLast="47" xr6:coauthVersionMax="47" xr10:uidLastSave="{00000000-0000-0000-0000-000000000000}"/>
  <bookViews>
    <workbookView xWindow="90" yWindow="390" windowWidth="28710" windowHeight="1557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H21" i="4"/>
  <c r="K26" i="10" s="1"/>
  <c r="L26" i="10" s="1"/>
  <c r="H51" i="18"/>
  <c r="H24" i="4" s="1"/>
  <c r="K22" i="10" s="1"/>
  <c r="L22" i="10" s="1"/>
  <c r="F51" i="18"/>
  <c r="F24" i="4" s="1"/>
  <c r="D6" i="10"/>
  <c r="E21" i="4"/>
  <c r="O51" i="18"/>
  <c r="O24" i="4"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G35" i="4"/>
  <c r="H35" i="4"/>
  <c r="K27" i="10" s="1"/>
  <c r="L27" i="10" s="1"/>
  <c r="L28" i="10" s="1"/>
  <c r="L35" i="4"/>
  <c r="S27" i="10" s="1"/>
  <c r="F35" i="4"/>
  <c r="G27" i="10" s="1"/>
  <c r="H27" i="10" s="1"/>
  <c r="H28" i="10" s="1"/>
  <c r="E35" i="4"/>
  <c r="S23" i="10"/>
  <c r="T23" i="10" s="1"/>
  <c r="O23" i="10"/>
  <c r="P23" i="10" s="1"/>
  <c r="K23" i="10"/>
  <c r="L23" i="10" s="1"/>
  <c r="K35" i="4"/>
  <c r="I35" i="4"/>
  <c r="J35" i="4"/>
  <c r="O27" i="10" s="1"/>
  <c r="P27" i="10" s="1"/>
  <c r="P28" i="10" s="1"/>
  <c r="N44" i="4" l="1"/>
  <c r="M44" i="4"/>
  <c r="P44" i="4"/>
  <c r="O44" i="4"/>
  <c r="G23" i="10"/>
  <c r="H23" i="10" s="1"/>
  <c r="H33" i="10" s="1"/>
  <c r="T27" i="10"/>
  <c r="T28" i="10" s="1"/>
  <c r="T33" i="10" s="1"/>
  <c r="S28" i="10"/>
  <c r="K28" i="10"/>
  <c r="G28" i="10"/>
  <c r="L33" i="10"/>
  <c r="P33" i="10"/>
  <c r="O28" i="10"/>
  <c r="P35" i="4" l="1"/>
  <c r="AA27" i="10" s="1"/>
  <c r="AA28" i="10" s="1"/>
  <c r="O35" i="4"/>
  <c r="M35" i="4"/>
  <c r="N35" i="4"/>
  <c r="W27" i="10" s="1"/>
  <c r="AB27" i="10" l="1"/>
  <c r="AB28" i="10" s="1"/>
  <c r="X27" i="10"/>
  <c r="X28" i="10" s="1"/>
  <c r="W28" i="10"/>
  <c r="N51" i="18" l="1"/>
  <c r="N24" i="4" s="1"/>
  <c r="P51" i="18"/>
  <c r="P24" i="4" s="1"/>
  <c r="AA22" i="10" s="1"/>
  <c r="W22" i="10" l="1"/>
  <c r="AB22" i="10"/>
  <c r="AA23" i="10"/>
  <c r="X22" i="10"/>
  <c r="W23" i="10"/>
  <c r="AB23" i="10" l="1"/>
  <c r="AB33" i="10" s="1"/>
  <c r="X23" i="10"/>
  <c r="X33" i="10" s="1"/>
</calcChain>
</file>

<file path=xl/sharedStrings.xml><?xml version="1.0" encoding="utf-8"?>
<sst xmlns="http://schemas.openxmlformats.org/spreadsheetml/2006/main" count="318" uniqueCount="180">
  <si>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</si>
  <si>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</si>
  <si>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</si>
  <si>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</si>
  <si>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</si>
  <si>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</si>
  <si>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</si>
  <si>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</si>
  <si>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</si>
  <si>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</si>
  <si>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</si>
  <si>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</si>
  <si>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</si>
  <si>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</si>
  <si>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</si>
  <si>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</si>
  <si>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</si>
  <si>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</si>
  <si>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</si>
  <si>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</si>
  <si>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</si>
  <si>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</si>
  <si>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</si>
  <si>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</si>
  <si>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</si>
  <si>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</si>
  <si>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</si>
  <si>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</si>
  <si>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</si>
  <si>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</si>
  <si>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</si>
  <si>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</si>
  <si>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</si>
  <si>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</si>
  <si>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</si>
  <si>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</si>
  <si>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</si>
  <si>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</si>
  <si>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</si>
  <si>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</si>
  <si>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</si>
  <si>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</si>
  <si>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</si>
  <si>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</si>
  <si>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</si>
  <si>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</si>
  <si>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</si>
  <si>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</si>
  <si>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</si>
  <si>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</si>
  <si>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</si>
  <si>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</si>
  <si>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</si>
  <si>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</si>
  <si>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</si>
  <si>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</si>
  <si>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</si>
  <si>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</si>
  <si>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</si>
  <si>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</si>
  <si>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</si>
  <si>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</si>
  <si>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</si>
  <si>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</si>
  <si>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</si>
  <si>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</si>
  <si>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</si>
  <si>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</si>
  <si>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</si>
  <si>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</si>
  <si>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</si>
  <si>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</si>
  <si>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</si>
  <si>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</si>
  <si>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</si>
  <si>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</si>
  <si>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</si>
  <si>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</si>
  <si>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</si>
  <si>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</si>
  <si>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</si>
  <si>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</si>
  <si>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</si>
  <si>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</si>
  <si>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</si>
  <si>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</si>
  <si>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</si>
  <si>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</si>
  <si>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</si>
  <si>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</si>
  <si>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</si>
  <si>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</si>
  <si>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</si>
  <si>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</si>
  <si>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</si>
  <si>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</si>
  <si>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</si>
  <si>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</si>
  <si>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</si>
  <si>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</si>
  <si>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</si>
  <si>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</si>
  <si>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</si>
  <si>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</si>
  <si>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</si>
  <si>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</si>
  <si>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</si>
  <si>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</si>
  <si>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</si>
  <si>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</si>
  <si>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</si>
  <si>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</si>
  <si>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</si>
  <si>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</si>
  <si>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</si>
  <si>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</si>
  <si>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</si>
  <si>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</si>
  <si>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</si>
  <si>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</si>
  <si>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</si>
  <si>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</si>
  <si>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</si>
  <si>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</si>
  <si>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</si>
  <si>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</si>
  <si>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</si>
  <si>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</si>
  <si>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</si>
  <si>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</si>
  <si>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</si>
  <si>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</si>
  <si>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</si>
  <si>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</si>
  <si>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</si>
  <si>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</si>
  <si>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</si>
  <si>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</si>
  <si>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</si>
  <si>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</si>
  <si>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</si>
  <si>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</si>
  <si>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</si>
  <si>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</si>
  <si>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</si>
  <si>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</si>
  <si>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</si>
  <si>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</si>
  <si>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</si>
  <si>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</si>
  <si>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</si>
  <si>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</si>
  <si>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</si>
  <si>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</si>
  <si>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</si>
  <si>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</si>
  <si>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</si>
  <si>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</si>
  <si>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</si>
  <si>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</si>
  <si>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</si>
  <si>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Union Security Insurance Company</t>
  </si>
  <si>
    <t>No</t>
  </si>
  <si>
    <t>2.1 Claims Paid</t>
  </si>
  <si>
    <t>2.2 Direct Claim Liability</t>
  </si>
  <si>
    <t>Actual Experience. No allocation.</t>
  </si>
  <si>
    <t>In Course of Settlement and IBNR liabilities, allocated to CA and between small and large group at same percentage as actual paid claims.</t>
  </si>
  <si>
    <t xml:space="preserve">  3.1 b  Other Federal Taxes (other than income tax) and assessments deductible from premium: ACA Fee</t>
  </si>
  <si>
    <t>'(Revenue - Claims - State Taxes - Regulatory Fees - Expenses) * 21% Tax Rate</t>
  </si>
  <si>
    <t>Allocated to CA by CA premium percentage. Allocated between small group and large group by premium percentage.</t>
  </si>
  <si>
    <t>2.35% of premium</t>
  </si>
  <si>
    <t>State insurance department licenses and fee, other state taxes (which includes guaranty fund assessments and state franchise and excise taxes), US Social Security taxes</t>
  </si>
  <si>
    <t>Allocated to CA by premium percentages. Allocated between small group and large group by premium.</t>
  </si>
  <si>
    <t>4.1 Direct sales salaries and benefits</t>
  </si>
  <si>
    <t>'California direct sales expenditures, allocated between small group and large group using premium</t>
  </si>
  <si>
    <t>'4.2 Commissions on premiums, annuity considerations, and deposit-type contract funds</t>
  </si>
  <si>
    <t>'Actual commission % for CA policies applied to reported earned premiums</t>
  </si>
  <si>
    <t>General Expenses</t>
  </si>
  <si>
    <t>'Allocated to CA by case count percentages. Allocated between small group and large group using premium.</t>
  </si>
  <si>
    <t>'Note: Prepaid for USIC is immaterial (&lt;$100K premium.) Brought in premium and paid claims but did not make effort to allocate capitation, expenses, taxes, commissions, etc to that block.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</si>
</sst>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48">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2" fontId="4" fillId="0" borderId="21" xfId="0" applyNumberFormat="1" applyFont="1" applyBorder="1" applyAlignment="1" applyProtection="1">
      <alignment vertical="top"/>
      <protection locked="0"/>
    </xf>
    <xf numFmtId="42" fontId="4" fillId="0" borderId="53" xfId="0" applyNumberFormat="1" applyFont="1" applyBorder="1" applyAlignment="1" applyProtection="1">
      <alignment vertical="top"/>
      <protection locked="0"/>
    </xf>
    <xf numFmtId="164" fontId="4" fillId="0" borderId="23" xfId="81" applyNumberFormat="1" applyFont="1" applyFill="1" applyBorder="1" applyAlignment="1" applyProtection="1">
      <alignment vertical="top"/>
      <protection locked="0"/>
    </xf>
    <xf numFmtId="164" fontId="4" fillId="0" borderId="57" xfId="81" applyNumberFormat="1" applyFont="1" applyFill="1" applyBorder="1" applyAlignment="1" applyProtection="1">
      <alignment vertical="top"/>
      <protection locked="0"/>
    </xf>
    <xf numFmtId="165" fontId="4" fillId="0" borderId="23" xfId="62" applyNumberFormat="1" applyFont="1" applyFill="1" applyBorder="1" applyAlignment="1" applyProtection="1">
      <alignment vertical="top"/>
      <protection locked="0"/>
    </xf>
    <xf numFmtId="165" fontId="4" fillId="0" borderId="57" xfId="62" applyNumberFormat="1" applyFont="1" applyFill="1" applyBorder="1" applyAlignment="1" applyProtection="1">
      <alignment vertical="top"/>
      <protection locked="0"/>
    </xf>
    <xf numFmtId="165" fontId="4" fillId="0" borderId="27" xfId="62" applyNumberFormat="1" applyFont="1" applyFill="1" applyBorder="1" applyAlignment="1" applyProtection="1">
      <alignment vertical="top"/>
      <protection locked="0"/>
    </xf>
    <xf numFmtId="165" fontId="4" fillId="0" borderId="46" xfId="62" applyNumberFormat="1" applyFont="1" applyFill="1" applyBorder="1" applyAlignment="1" applyProtection="1">
      <alignment vertical="top"/>
      <protection locked="0"/>
    </xf>
    <xf numFmtId="165" fontId="4" fillId="0" borderId="20" xfId="62" applyNumberFormat="1" applyFont="1" applyFill="1" applyBorder="1" applyAlignment="1" applyProtection="1">
      <alignment vertical="top"/>
      <protection locked="0"/>
    </xf>
    <xf numFmtId="165" fontId="4" fillId="0" borderId="29" xfId="62" applyNumberFormat="1" applyFont="1" applyFill="1" applyBorder="1" applyAlignment="1" applyProtection="1">
      <alignment vertical="top"/>
      <protection locked="0"/>
    </xf>
    <xf numFmtId="165" fontId="4" fillId="0" borderId="43" xfId="62" applyNumberFormat="1" applyFont="1" applyFill="1" applyBorder="1" applyAlignment="1" applyProtection="1">
      <alignment vertical="top"/>
      <protection locked="0"/>
    </xf>
    <xf numFmtId="164" fontId="4" fillId="0" borderId="46" xfId="81" applyNumberFormat="1" applyFont="1" applyFill="1" applyBorder="1" applyAlignment="1" applyProtection="1">
      <alignment vertical="top"/>
      <protection locked="0"/>
    </xf>
    <xf numFmtId="164" fontId="4" fillId="0" borderId="23" xfId="81" applyNumberFormat="1" applyFont="1" applyFill="1" applyBorder="1" applyAlignment="1" applyProtection="1">
      <alignment horizontal="center" vertical="top"/>
      <protection locked="0"/>
    </xf>
    <xf numFmtId="164" fontId="4" fillId="0" borderId="43" xfId="81" applyNumberFormat="1" applyFont="1" applyFill="1" applyBorder="1" applyAlignment="1" applyProtection="1">
      <alignment horizontal="center" vertical="top"/>
      <protection locked="0"/>
    </xf>
    <xf numFmtId="164" fontId="4" fillId="0" borderId="27" xfId="81" applyNumberFormat="1" applyFont="1" applyFill="1" applyBorder="1" applyAlignment="1" applyProtection="1">
      <alignment horizontal="center" vertical="top"/>
      <protection locked="0"/>
    </xf>
    <xf numFmtId="166" fontId="4" fillId="0" borderId="23" xfId="81" applyNumberFormat="1" applyFont="1" applyFill="1" applyBorder="1" applyAlignment="1" applyProtection="1">
      <alignment horizontal="center" vertical="top"/>
      <protection locked="0"/>
    </xf>
    <xf numFmtId="164" fontId="4" fillId="0" borderId="0" xfId="81" applyNumberFormat="1" applyFont="1" applyFill="1" applyBorder="1" applyAlignment="1" applyProtection="1">
      <alignment horizontal="center" vertical="top"/>
      <protection locked="0"/>
    </xf>
    <xf numFmtId="164" fontId="4" fillId="0" borderId="0" xfId="81" applyNumberFormat="1" applyFont="1" applyFill="1" applyBorder="1" applyAlignment="1" applyProtection="1">
      <alignment vertical="top"/>
      <protection locked="0"/>
    </xf>
    <xf numFmtId="164" fontId="4" fillId="0" borderId="29" xfId="92" applyNumberFormat="1" applyFont="1" applyFill="1" applyBorder="1" applyAlignment="1" applyProtection="1">
      <alignment vertical="top"/>
      <protection locked="0"/>
    </xf>
    <xf numFmtId="3" fontId="4" fillId="0" borderId="18" xfId="126" applyNumberFormat="1" applyBorder="1" applyAlignment="1" applyProtection="1">
      <alignment horizontal="center" vertical="top"/>
      <protection locked="0"/>
    </xf>
    <xf numFmtId="0" fontId="4" fillId="0" borderId="0" xfId="126" applyProtection="1">
      <protection locked="0"/>
    </xf>
    <xf numFmtId="9" fontId="4" fillId="0" borderId="0" xfId="169" applyFont="1" applyAlignment="1" applyProtection="1">
      <protection locked="0"/>
    </xf>
    <xf numFmtId="0" fontId="4" fillId="0" borderId="0" xfId="0" quotePrefix="1" applyFont="1" applyAlignment="1" applyProtection="1">
      <alignment horizontal="left"/>
      <protection locked="0"/>
    </xf>
    <xf numFmtId="167" fontId="4" fillId="0" borderId="0" xfId="169" applyNumberFormat="1" applyFont="1" applyProtection="1">
      <protection locked="0"/>
    </xf>
    <xf numFmtId="167" fontId="30" fillId="0" borderId="0" xfId="326" applyNumberFormat="1" applyFont="1" applyProtection="1">
      <protection locked="0"/>
    </xf>
    <xf numFmtId="0" fontId="4" fillId="0" borderId="75" xfId="0" applyFont="1" applyBorder="1" applyAlignment="1" applyProtection="1">
      <alignment horizontal="left" wrapText="1" indent="3"/>
      <protection locked="0"/>
    </xf>
    <xf numFmtId="0" fontId="0" fillId="0" borderId="75" xfId="0" applyBorder="1" applyAlignment="1" applyProtection="1">
      <alignment horizontal="left" wrapText="1" indent="3"/>
      <protection locked="0"/>
    </xf>
    <xf numFmtId="0" fontId="4" fillId="0" borderId="80" xfId="324" applyBorder="1" applyAlignment="1" applyProtection="1">
      <alignment horizontal="left" wrapText="1" indent="1"/>
      <protection locked="0"/>
    </xf>
    <xf numFmtId="0" fontId="4" fillId="0" borderId="80" xfId="324" quotePrefix="1" applyBorder="1" applyAlignment="1" applyProtection="1">
      <alignment horizontal="left" wrapText="1" indent="1"/>
      <protection locked="0"/>
    </xf>
    <xf numFmtId="0" fontId="4" fillId="0" borderId="0" xfId="0" quotePrefix="1" applyFont="1" applyAlignment="1" applyProtection="1">
      <alignment horizontal="right"/>
      <protection locked="0"/>
    </xf>
    <xf numFmtId="167" fontId="4" fillId="0" borderId="0" xfId="169" applyNumberFormat="1" applyFont="1" applyFill="1" applyProtection="1">
      <protection locked="0"/>
    </xf>
    <xf numFmtId="9" fontId="4" fillId="0" borderId="0" xfId="169" applyFont="1" applyFill="1" applyAlignment="1" applyProtection="1">
      <protection locked="0"/>
    </xf>
    <xf numFmtId="0" fontId="4" fillId="0" borderId="0" xfId="126" quotePrefix="1" applyAlignment="1" applyProtection="1">
      <alignment horizontal="left"/>
      <protection locked="0"/>
    </xf>
    <xf numFmtId="9" fontId="4" fillId="0" borderId="0" xfId="169" applyFont="1" applyFill="1" applyProtection="1">
      <protection locked="0"/>
    </xf>
    <xf numFmtId="0" fontId="4" fillId="0" borderId="0" xfId="126" applyFill="1" applyProtection="1">
      <protection locked="0"/>
    </xf>
    <xf numFmtId="167" fontId="4" fillId="0" borderId="0" xfId="126" applyNumberFormat="1" applyFill="1" applyProtection="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117">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4" sqref="C14"/>
    </sheetView>
  </sheetViews>
  <sheetFormatPr defaultColWidth="9.140625" defaultRowHeight="15" x14ac:dyDescent="0.2"/>
  <cols>
    <col min="1" max="1" width="2.42578125" style="25" bestFit="1" customWidth="1"/>
    <col min="2" max="2" width="70.42578125" style="25" bestFit="1" customWidth="1"/>
    <col min="3" max="3" width="40.7109375" style="25" customWidth="1"/>
    <col min="4" max="16384" width="9.140625" style="25"/>
  </cols>
  <sheetData>
    <row r="1" spans="1:3" ht="15.75" x14ac:dyDescent="0.25">
      <c r="A1" s="24"/>
      <c r="B1" s="285" t="s">
        <v>138</v>
      </c>
      <c r="C1" s="286"/>
    </row>
    <row r="2" spans="1:3" ht="15.75" x14ac:dyDescent="0.25">
      <c r="A2" s="24"/>
      <c r="B2" s="285" t="s">
        <v>139</v>
      </c>
      <c r="C2" s="286"/>
    </row>
    <row r="3" spans="1:3" ht="15.75" x14ac:dyDescent="0.25">
      <c r="A3" s="24"/>
      <c r="B3" s="287" t="s">
        <v>143</v>
      </c>
      <c r="C3" s="291"/>
    </row>
    <row r="4" spans="1:3" ht="15.75" thickBot="1" x14ac:dyDescent="0.25">
      <c r="B4" s="24"/>
      <c r="C4" s="24"/>
    </row>
    <row r="5" spans="1:3" x14ac:dyDescent="0.2">
      <c r="A5" s="29"/>
      <c r="B5" s="30"/>
      <c r="C5" s="369"/>
    </row>
    <row r="6" spans="1:3" ht="15.75" x14ac:dyDescent="0.2">
      <c r="A6" s="31" t="s">
        <v>0</v>
      </c>
      <c r="B6" s="32" t="s">
        <v>85</v>
      </c>
      <c r="C6" s="33" t="s">
        <v>160</v>
      </c>
    </row>
    <row r="7" spans="1:3" ht="15.75" x14ac:dyDescent="0.2">
      <c r="A7" s="31" t="s">
        <v>1</v>
      </c>
      <c r="B7" s="32" t="s">
        <v>153</v>
      </c>
      <c r="C7" s="34">
        <v>70408</v>
      </c>
    </row>
    <row r="8" spans="1:3" ht="15.75" x14ac:dyDescent="0.2">
      <c r="A8" s="31" t="s">
        <v>2</v>
      </c>
      <c r="B8" s="32" t="s">
        <v>88</v>
      </c>
      <c r="C8" s="33" t="s">
        <v>161</v>
      </c>
    </row>
    <row r="9" spans="1:3" ht="15.75" x14ac:dyDescent="0.2">
      <c r="A9" s="31" t="s">
        <v>3</v>
      </c>
      <c r="B9" s="32" t="s">
        <v>89</v>
      </c>
      <c r="C9" s="33"/>
    </row>
    <row r="10" spans="1:3" ht="16.5" thickBot="1" x14ac:dyDescent="0.3">
      <c r="A10" s="35" t="s">
        <v>4</v>
      </c>
      <c r="B10" s="36" t="s">
        <v>86</v>
      </c>
      <c r="C10" s="409"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X60"/>
  <sheetViews>
    <sheetView topLeftCell="E1" zoomScale="70" zoomScaleNormal="70" workbookViewId="0">
      <selection activeCell="J9" sqref="J9"/>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5"/>
      <c r="C6" s="361"/>
      <c r="D6" s="384">
        <f>'Cover Page'!C7</f>
        <v>70408</v>
      </c>
      <c r="E6" s="315"/>
      <c r="F6" s="316"/>
      <c r="G6" s="25"/>
      <c r="H6" s="48" t="str">
        <f>'Cover Page'!C10</f>
        <v>No</v>
      </c>
      <c r="I6" s="25"/>
      <c r="J6" s="25"/>
      <c r="K6" s="49"/>
      <c r="L6" s="49"/>
      <c r="M6" s="25"/>
      <c r="N6" s="50"/>
      <c r="O6" s="25"/>
      <c r="P6" s="25"/>
    </row>
    <row r="7" spans="1:16" s="47" customFormat="1" ht="15.75" x14ac:dyDescent="0.25">
      <c r="A7" s="41"/>
      <c r="B7" s="42" t="s">
        <v>88</v>
      </c>
      <c r="C7" s="43"/>
      <c r="D7" s="43"/>
      <c r="E7" s="316"/>
      <c r="F7" s="316"/>
      <c r="G7" s="25"/>
      <c r="H7" s="37"/>
      <c r="K7" s="49"/>
      <c r="L7" s="49"/>
      <c r="M7" s="25"/>
      <c r="N7" s="37"/>
    </row>
    <row r="8" spans="1:16" s="47" customFormat="1" ht="15" customHeight="1" x14ac:dyDescent="0.2">
      <c r="A8" s="41"/>
      <c r="B8" s="385"/>
      <c r="C8" s="361"/>
      <c r="D8" s="362" t="str">
        <f>'Cover Page'!C8</f>
        <v>Union Security Insurance Company</v>
      </c>
      <c r="E8" s="316"/>
      <c r="F8" s="316"/>
      <c r="G8" s="25"/>
      <c r="H8" s="51"/>
      <c r="K8" s="360"/>
      <c r="L8" s="360"/>
      <c r="M8" s="25"/>
      <c r="N8" s="51"/>
    </row>
    <row r="9" spans="1:16" s="47" customFormat="1" ht="18" customHeight="1" x14ac:dyDescent="0.25">
      <c r="A9" s="41"/>
      <c r="B9" s="52" t="s">
        <v>90</v>
      </c>
      <c r="C9" s="43"/>
      <c r="D9" s="43"/>
      <c r="E9" s="326" t="s">
        <v>105</v>
      </c>
      <c r="F9" s="316"/>
      <c r="H9" s="41"/>
      <c r="I9" s="25"/>
      <c r="J9" s="25"/>
      <c r="K9" s="53"/>
      <c r="L9" s="53"/>
      <c r="M9" s="432"/>
      <c r="N9" s="432"/>
      <c r="O9" s="25"/>
      <c r="P9" s="25"/>
    </row>
    <row r="10" spans="1:16" s="47" customFormat="1" ht="15" customHeight="1" x14ac:dyDescent="0.2">
      <c r="A10" s="41"/>
      <c r="B10" s="385"/>
      <c r="C10" s="361"/>
      <c r="D10" s="363">
        <f>'Cover Page'!C9</f>
        <v>0</v>
      </c>
      <c r="E10" s="316"/>
      <c r="F10" s="316"/>
      <c r="G10" s="25"/>
      <c r="H10" s="50"/>
      <c r="K10" s="360"/>
      <c r="L10" s="360"/>
      <c r="M10" s="446"/>
      <c r="N10" s="443"/>
    </row>
    <row r="11" spans="1:16" s="47" customFormat="1" ht="15.75" x14ac:dyDescent="0.25">
      <c r="A11" s="41"/>
      <c r="B11" s="52" t="s">
        <v>85</v>
      </c>
      <c r="C11" s="43"/>
      <c r="D11" s="43"/>
      <c r="E11" s="316"/>
      <c r="F11" s="316"/>
      <c r="H11" s="54"/>
      <c r="I11" s="25"/>
      <c r="J11" s="25"/>
      <c r="K11" s="53"/>
      <c r="L11" s="53"/>
      <c r="M11" s="446"/>
      <c r="N11" s="443"/>
      <c r="O11" s="25"/>
      <c r="P11" s="25"/>
    </row>
    <row r="12" spans="1:16" s="47" customFormat="1" x14ac:dyDescent="0.2">
      <c r="A12" s="41"/>
      <c r="B12" s="385"/>
      <c r="C12" s="361"/>
      <c r="D12" s="363" t="str">
        <f>'Cover Page'!C6</f>
        <v>2021</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0"/>
      <c r="F14" s="301"/>
      <c r="G14" s="301" t="s">
        <v>33</v>
      </c>
      <c r="H14" s="301"/>
      <c r="I14" s="301"/>
      <c r="J14" s="301"/>
      <c r="K14" s="300"/>
      <c r="L14" s="301"/>
      <c r="M14" s="301" t="s">
        <v>33</v>
      </c>
      <c r="N14" s="301"/>
      <c r="O14" s="301"/>
      <c r="P14" s="313"/>
    </row>
    <row r="15" spans="1:16" ht="13.7" customHeight="1" thickBot="1" x14ac:dyDescent="0.25">
      <c r="B15" s="24"/>
      <c r="C15" s="24"/>
      <c r="D15" s="39"/>
      <c r="E15" s="303"/>
      <c r="F15" s="304"/>
      <c r="G15" s="305" t="s">
        <v>106</v>
      </c>
      <c r="H15" s="304"/>
      <c r="I15" s="304"/>
      <c r="J15" s="306"/>
      <c r="K15" s="303"/>
      <c r="L15" s="304"/>
      <c r="M15" s="305" t="s">
        <v>107</v>
      </c>
      <c r="N15" s="304"/>
      <c r="O15" s="304"/>
      <c r="P15" s="306"/>
    </row>
    <row r="16" spans="1:16" ht="16.5" customHeight="1" thickBot="1" x14ac:dyDescent="0.3">
      <c r="B16" s="24"/>
      <c r="C16" s="24"/>
      <c r="D16" s="39"/>
      <c r="E16" s="308" t="s">
        <v>8</v>
      </c>
      <c r="F16" s="307"/>
      <c r="G16" s="308" t="s">
        <v>9</v>
      </c>
      <c r="H16" s="309"/>
      <c r="I16" s="311" t="s">
        <v>10</v>
      </c>
      <c r="J16" s="312"/>
      <c r="K16" s="308" t="s">
        <v>8</v>
      </c>
      <c r="L16" s="309"/>
      <c r="M16" s="308" t="s">
        <v>9</v>
      </c>
      <c r="N16" s="309"/>
      <c r="O16" s="311" t="s">
        <v>10</v>
      </c>
      <c r="P16" s="312"/>
    </row>
    <row r="17" spans="2:20"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20" ht="31.5" customHeight="1" thickBot="1" x14ac:dyDescent="0.25">
      <c r="B18" s="297"/>
      <c r="C18" s="294"/>
      <c r="D18" s="299"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20" s="37" customFormat="1" ht="16.5" thickBot="1" x14ac:dyDescent="0.25">
      <c r="B19" s="295"/>
      <c r="C19" s="296"/>
      <c r="D19" s="298" t="s">
        <v>149</v>
      </c>
      <c r="E19" s="63">
        <v>1</v>
      </c>
      <c r="F19" s="64">
        <v>2</v>
      </c>
      <c r="G19" s="65">
        <v>3</v>
      </c>
      <c r="H19" s="66">
        <v>4</v>
      </c>
      <c r="I19" s="65">
        <v>5</v>
      </c>
      <c r="J19" s="66">
        <v>6</v>
      </c>
      <c r="K19" s="65">
        <v>7</v>
      </c>
      <c r="L19" s="66">
        <v>8</v>
      </c>
      <c r="M19" s="65">
        <v>9</v>
      </c>
      <c r="N19" s="66">
        <v>10</v>
      </c>
      <c r="O19" s="65">
        <v>11</v>
      </c>
      <c r="P19" s="67">
        <v>12</v>
      </c>
    </row>
    <row r="20" spans="2:20" x14ac:dyDescent="0.2">
      <c r="B20" s="68" t="s">
        <v>0</v>
      </c>
      <c r="C20" s="69" t="s">
        <v>32</v>
      </c>
      <c r="D20" s="390"/>
      <c r="E20" s="70"/>
      <c r="F20" s="71"/>
      <c r="G20" s="72"/>
      <c r="H20" s="73"/>
      <c r="I20" s="74"/>
      <c r="J20" s="72"/>
      <c r="K20" s="70"/>
      <c r="L20" s="71"/>
      <c r="M20" s="74"/>
      <c r="N20" s="73"/>
      <c r="O20" s="70"/>
      <c r="P20" s="71"/>
    </row>
    <row r="21" spans="2:20" x14ac:dyDescent="0.2">
      <c r="B21" s="75"/>
      <c r="C21" s="76">
        <v>1.1000000000000001</v>
      </c>
      <c r="D21" s="391"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13942.203927747665</v>
      </c>
      <c r="J21" s="78">
        <f>'Pt 2 Premium and Claims'!J22+'Pt 2 Premium and Claims'!J23-'Pt 2 Premium and Claims'!J24-'Pt 2 Premium and Claims'!J25</f>
        <v>13942.203927747665</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8366.4803281498062</v>
      </c>
      <c r="N21" s="78">
        <f>'Pt 2 Premium and Claims'!N22+'Pt 2 Premium and Claims'!N23-'Pt 2 Premium and Claims'!N24-'Pt 2 Premium and Claims'!N25</f>
        <v>11430.779442207066</v>
      </c>
      <c r="O21" s="77">
        <f>'Pt 2 Premium and Claims'!O22+'Pt 2 Premium and Claims'!O23-'Pt 2 Premium and Claims'!O24-'Pt 2 Premium and Claims'!O25</f>
        <v>3472.7338267912223</v>
      </c>
      <c r="P21" s="78">
        <f>'Pt 2 Premium and Claims'!P22+'Pt 2 Premium and Claims'!P23-'Pt 2 Premium and Claims'!P24-'Pt 2 Premium and Claims'!P25</f>
        <v>3472.7338267912223</v>
      </c>
    </row>
    <row r="22" spans="2:20" s="37" customFormat="1" x14ac:dyDescent="0.2">
      <c r="B22" s="80"/>
      <c r="C22" s="81"/>
      <c r="D22" s="392"/>
      <c r="E22" s="82"/>
      <c r="F22" s="83"/>
      <c r="G22" s="84"/>
      <c r="H22" s="85"/>
      <c r="I22" s="82"/>
      <c r="J22" s="86"/>
      <c r="K22" s="82"/>
      <c r="L22" s="83"/>
      <c r="M22" s="82"/>
      <c r="N22" s="85"/>
      <c r="O22" s="82"/>
      <c r="P22" s="83"/>
    </row>
    <row r="23" spans="2:20" s="37" customFormat="1" x14ac:dyDescent="0.2">
      <c r="B23" s="68" t="s">
        <v>1</v>
      </c>
      <c r="C23" s="69" t="s">
        <v>6</v>
      </c>
      <c r="D23" s="393"/>
      <c r="E23" s="74"/>
      <c r="F23" s="87"/>
      <c r="G23" s="72"/>
      <c r="H23" s="88"/>
      <c r="I23" s="74"/>
      <c r="J23" s="89"/>
      <c r="K23" s="74"/>
      <c r="L23" s="87"/>
      <c r="M23" s="74"/>
      <c r="N23" s="88"/>
      <c r="O23" s="74"/>
      <c r="P23" s="87"/>
    </row>
    <row r="24" spans="2:20" s="37" customFormat="1" x14ac:dyDescent="0.2">
      <c r="B24" s="90"/>
      <c r="C24" s="91">
        <v>2.1</v>
      </c>
      <c r="D24" s="391"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5138.9612660975699</v>
      </c>
      <c r="N24" s="78">
        <f>'Pt 2 Premium and Claims'!N51</f>
        <v>-39514.778561472383</v>
      </c>
      <c r="O24" s="77">
        <f>'Pt 2 Premium and Claims'!O51</f>
        <v>7007.0361322972058</v>
      </c>
      <c r="P24" s="78">
        <f>'Pt 2 Premium and Claims'!P51</f>
        <v>-2375.5794242072011</v>
      </c>
    </row>
    <row r="25" spans="2:20" s="37" customFormat="1" x14ac:dyDescent="0.2">
      <c r="B25" s="92"/>
      <c r="C25" s="93"/>
      <c r="D25" s="392"/>
      <c r="E25" s="82"/>
      <c r="F25" s="83"/>
      <c r="G25" s="84"/>
      <c r="H25" s="85"/>
      <c r="I25" s="82"/>
      <c r="J25" s="86"/>
      <c r="K25" s="82"/>
      <c r="L25" s="83"/>
      <c r="M25" s="82"/>
      <c r="N25" s="85"/>
      <c r="O25" s="82"/>
      <c r="P25" s="83"/>
    </row>
    <row r="26" spans="2:20" x14ac:dyDescent="0.2">
      <c r="B26" s="68" t="s">
        <v>2</v>
      </c>
      <c r="C26" s="69" t="s">
        <v>46</v>
      </c>
      <c r="D26" s="390"/>
      <c r="E26" s="74"/>
      <c r="F26" s="87"/>
      <c r="G26" s="72"/>
      <c r="H26" s="88"/>
      <c r="I26" s="74"/>
      <c r="J26" s="89"/>
      <c r="K26" s="74"/>
      <c r="L26" s="87"/>
      <c r="M26" s="74"/>
      <c r="N26" s="88"/>
      <c r="O26" s="74"/>
      <c r="P26" s="87"/>
    </row>
    <row r="27" spans="2:20" s="37" customFormat="1" ht="30" x14ac:dyDescent="0.2">
      <c r="B27" s="90"/>
      <c r="C27" s="94">
        <v>3.1</v>
      </c>
      <c r="D27" s="391" t="s">
        <v>134</v>
      </c>
      <c r="E27" s="74"/>
      <c r="F27" s="87"/>
      <c r="G27" s="72"/>
      <c r="H27" s="88"/>
      <c r="I27" s="74"/>
      <c r="J27" s="89"/>
      <c r="K27" s="74"/>
      <c r="L27" s="87"/>
      <c r="M27" s="74"/>
      <c r="N27" s="88"/>
      <c r="O27" s="74"/>
      <c r="P27" s="87"/>
    </row>
    <row r="28" spans="2:20" s="37" customFormat="1" x14ac:dyDescent="0.2">
      <c r="B28" s="90"/>
      <c r="C28" s="94"/>
      <c r="D28" s="391" t="s">
        <v>58</v>
      </c>
      <c r="E28" s="95"/>
      <c r="F28" s="96"/>
      <c r="G28" s="97"/>
      <c r="H28" s="98"/>
      <c r="I28" s="414">
        <v>2927.8628248270097</v>
      </c>
      <c r="J28" s="415">
        <v>2927.8628248270097</v>
      </c>
      <c r="K28" s="99"/>
      <c r="L28" s="101"/>
      <c r="M28" s="414">
        <v>-12037.998546670595</v>
      </c>
      <c r="N28" s="415">
        <v>-12037.998546670595</v>
      </c>
      <c r="O28" s="414">
        <v>-5938.5519953744433</v>
      </c>
      <c r="P28" s="423">
        <v>-5938.5519953744433</v>
      </c>
      <c r="Q28" s="434"/>
      <c r="R28" s="11"/>
      <c r="S28" s="11"/>
      <c r="T28" s="11"/>
    </row>
    <row r="29" spans="2:20" s="37" customFormat="1" ht="30" x14ac:dyDescent="0.2">
      <c r="B29" s="90"/>
      <c r="C29" s="94"/>
      <c r="D29" s="391" t="s">
        <v>67</v>
      </c>
      <c r="E29" s="99"/>
      <c r="F29" s="101"/>
      <c r="G29" s="97"/>
      <c r="H29" s="98"/>
      <c r="I29" s="416">
        <v>0</v>
      </c>
      <c r="J29" s="417">
        <v>0</v>
      </c>
      <c r="K29" s="99"/>
      <c r="L29" s="101"/>
      <c r="M29" s="421">
        <v>0</v>
      </c>
      <c r="N29" s="422">
        <v>0</v>
      </c>
      <c r="O29" s="421">
        <v>0</v>
      </c>
      <c r="P29" s="422">
        <v>0</v>
      </c>
      <c r="Q29" s="434"/>
      <c r="R29" s="11"/>
      <c r="S29" s="11"/>
      <c r="T29" s="11"/>
    </row>
    <row r="30" spans="2:20" ht="45" x14ac:dyDescent="0.2">
      <c r="B30" s="75"/>
      <c r="C30" s="94">
        <v>3.2</v>
      </c>
      <c r="D30" s="391" t="s">
        <v>135</v>
      </c>
      <c r="E30" s="74"/>
      <c r="F30" s="87"/>
      <c r="G30" s="72"/>
      <c r="H30" s="88"/>
      <c r="I30" s="74"/>
      <c r="J30" s="89"/>
      <c r="K30" s="74"/>
      <c r="L30" s="87"/>
      <c r="M30" s="74"/>
      <c r="N30" s="88"/>
      <c r="O30" s="74"/>
      <c r="P30" s="87"/>
      <c r="Q30" s="11"/>
      <c r="R30" s="11"/>
      <c r="S30" s="11"/>
      <c r="T30" s="11"/>
    </row>
    <row r="31" spans="2:20" x14ac:dyDescent="0.2">
      <c r="B31" s="75"/>
      <c r="C31" s="94"/>
      <c r="D31" s="389" t="s">
        <v>42</v>
      </c>
      <c r="E31" s="102"/>
      <c r="F31" s="101"/>
      <c r="G31" s="97"/>
      <c r="H31" s="98"/>
      <c r="I31" s="99"/>
      <c r="J31" s="100"/>
      <c r="K31" s="102"/>
      <c r="L31" s="101"/>
      <c r="M31" s="414">
        <v>0</v>
      </c>
      <c r="N31" s="415">
        <v>0</v>
      </c>
      <c r="O31" s="414">
        <v>0</v>
      </c>
      <c r="P31" s="423">
        <v>0</v>
      </c>
      <c r="Q31" s="11"/>
      <c r="R31" s="11"/>
      <c r="S31" s="11"/>
      <c r="T31" s="11"/>
    </row>
    <row r="32" spans="2:20" x14ac:dyDescent="0.2">
      <c r="B32" s="75"/>
      <c r="C32" s="94"/>
      <c r="D32" s="389" t="s">
        <v>104</v>
      </c>
      <c r="E32" s="99"/>
      <c r="F32" s="101"/>
      <c r="G32" s="97"/>
      <c r="H32" s="98"/>
      <c r="I32" s="99"/>
      <c r="J32" s="100"/>
      <c r="K32" s="99"/>
      <c r="L32" s="101"/>
      <c r="M32" s="415">
        <v>196.61228771152045</v>
      </c>
      <c r="N32" s="423">
        <v>196.61228771152045</v>
      </c>
      <c r="O32" s="414">
        <v>81.609244929593729</v>
      </c>
      <c r="P32" s="423">
        <v>81.609244929593729</v>
      </c>
      <c r="Q32" s="434"/>
      <c r="R32" s="11"/>
      <c r="S32" s="11"/>
      <c r="T32" s="11"/>
    </row>
    <row r="33" spans="2:24" x14ac:dyDescent="0.2">
      <c r="B33" s="75"/>
      <c r="C33" s="94"/>
      <c r="D33" s="389" t="s">
        <v>103</v>
      </c>
      <c r="E33" s="99"/>
      <c r="F33" s="101"/>
      <c r="G33" s="97"/>
      <c r="H33" s="98"/>
      <c r="I33" s="99"/>
      <c r="J33" s="100"/>
      <c r="K33" s="99"/>
      <c r="L33" s="101"/>
      <c r="M33" s="414">
        <v>0</v>
      </c>
      <c r="N33" s="423">
        <v>0</v>
      </c>
      <c r="O33" s="414">
        <v>0</v>
      </c>
      <c r="P33" s="423">
        <v>0</v>
      </c>
      <c r="Q33" s="11"/>
      <c r="R33" s="11"/>
      <c r="S33" s="11"/>
      <c r="T33" s="11"/>
    </row>
    <row r="34" spans="2:24" x14ac:dyDescent="0.2">
      <c r="B34" s="75"/>
      <c r="C34" s="94">
        <v>3.3</v>
      </c>
      <c r="D34" s="389" t="s">
        <v>21</v>
      </c>
      <c r="E34" s="102"/>
      <c r="F34" s="101"/>
      <c r="G34" s="97"/>
      <c r="H34" s="98"/>
      <c r="I34" s="99"/>
      <c r="J34" s="100"/>
      <c r="K34" s="102"/>
      <c r="L34" s="101"/>
      <c r="M34" s="415">
        <v>723.00455593638628</v>
      </c>
      <c r="N34" s="415">
        <v>723.00455593638628</v>
      </c>
      <c r="O34" s="415">
        <v>300.10258553726891</v>
      </c>
      <c r="P34" s="423">
        <v>300.10258553726891</v>
      </c>
      <c r="Q34" s="434"/>
      <c r="R34" s="11"/>
      <c r="S34" s="11"/>
      <c r="T34" s="11"/>
    </row>
    <row r="35" spans="2:24" x14ac:dyDescent="0.2">
      <c r="B35" s="75"/>
      <c r="C35" s="94">
        <v>3.4</v>
      </c>
      <c r="D35" s="389" t="s">
        <v>72</v>
      </c>
      <c r="E35" s="103">
        <f t="shared" ref="E35:P35" si="0">SUM(E$28:E$29,E$31,E$34+IF($H$6="No",IF(MAX(E$32:E$33)=0,MIN(E$32:E$33),MAX(E$32:E$33)),SUM(E$32:E$33)))</f>
        <v>0</v>
      </c>
      <c r="F35" s="104">
        <f t="shared" si="0"/>
        <v>0</v>
      </c>
      <c r="G35" s="256">
        <f t="shared" si="0"/>
        <v>0</v>
      </c>
      <c r="H35" s="104">
        <f t="shared" si="0"/>
        <v>0</v>
      </c>
      <c r="I35" s="103">
        <f t="shared" si="0"/>
        <v>2927.8628248270097</v>
      </c>
      <c r="J35" s="104">
        <f t="shared" si="0"/>
        <v>2927.8628248270097</v>
      </c>
      <c r="K35" s="103">
        <f t="shared" si="0"/>
        <v>0</v>
      </c>
      <c r="L35" s="104">
        <f t="shared" si="0"/>
        <v>0</v>
      </c>
      <c r="M35" s="103">
        <f t="shared" si="0"/>
        <v>-11118.381703022687</v>
      </c>
      <c r="N35" s="104">
        <f t="shared" si="0"/>
        <v>-11118.381703022687</v>
      </c>
      <c r="O35" s="103">
        <f t="shared" si="0"/>
        <v>-5556.8401649075804</v>
      </c>
      <c r="P35" s="104">
        <f t="shared" si="0"/>
        <v>-5556.8401649075804</v>
      </c>
      <c r="Q35" s="11"/>
      <c r="R35" s="11"/>
      <c r="S35" s="11"/>
      <c r="T35" s="11"/>
    </row>
    <row r="36" spans="2:24" s="37" customFormat="1" x14ac:dyDescent="0.2">
      <c r="B36" s="92"/>
      <c r="C36" s="93"/>
      <c r="D36" s="392"/>
      <c r="E36" s="82"/>
      <c r="F36" s="83"/>
      <c r="G36" s="84"/>
      <c r="H36" s="85"/>
      <c r="I36" s="82"/>
      <c r="J36" s="86"/>
      <c r="K36" s="82"/>
      <c r="L36" s="83"/>
      <c r="M36" s="82"/>
      <c r="N36" s="85"/>
      <c r="O36" s="82"/>
      <c r="P36" s="83"/>
      <c r="Q36" s="11"/>
      <c r="R36" s="11"/>
      <c r="S36" s="11"/>
      <c r="T36" s="11"/>
    </row>
    <row r="37" spans="2:24" x14ac:dyDescent="0.2">
      <c r="B37" s="105" t="s">
        <v>3</v>
      </c>
      <c r="C37" s="106" t="s">
        <v>47</v>
      </c>
      <c r="D37" s="394"/>
      <c r="E37" s="74"/>
      <c r="F37" s="87"/>
      <c r="G37" s="72"/>
      <c r="H37" s="88"/>
      <c r="I37" s="74"/>
      <c r="J37" s="89"/>
      <c r="K37" s="74"/>
      <c r="L37" s="87"/>
      <c r="M37" s="74"/>
      <c r="N37" s="88"/>
      <c r="O37" s="74"/>
      <c r="P37" s="87"/>
      <c r="Q37" s="11"/>
      <c r="R37" s="11"/>
      <c r="S37" s="11"/>
      <c r="T37" s="11"/>
    </row>
    <row r="38" spans="2:24" x14ac:dyDescent="0.2">
      <c r="B38" s="107"/>
      <c r="C38" s="94">
        <v>4.0999999999999996</v>
      </c>
      <c r="D38" s="389" t="s">
        <v>18</v>
      </c>
      <c r="E38" s="99"/>
      <c r="F38" s="101"/>
      <c r="G38" s="97"/>
      <c r="H38" s="101"/>
      <c r="I38" s="99"/>
      <c r="J38" s="101"/>
      <c r="K38" s="99"/>
      <c r="L38" s="101"/>
      <c r="M38" s="414">
        <v>9020.7157130300784</v>
      </c>
      <c r="N38" s="423">
        <v>9020.7157130300784</v>
      </c>
      <c r="O38" s="414">
        <v>3744.2919088813924</v>
      </c>
      <c r="P38" s="423">
        <v>3744.2919088813924</v>
      </c>
      <c r="Q38" s="434"/>
      <c r="R38" s="11"/>
      <c r="S38" s="11"/>
      <c r="T38" s="11"/>
    </row>
    <row r="39" spans="2:24" x14ac:dyDescent="0.2">
      <c r="B39" s="107"/>
      <c r="C39" s="94">
        <v>4.2</v>
      </c>
      <c r="D39" s="389" t="s">
        <v>19</v>
      </c>
      <c r="E39" s="99"/>
      <c r="F39" s="101"/>
      <c r="G39" s="97"/>
      <c r="H39" s="101"/>
      <c r="I39" s="99"/>
      <c r="J39" s="101"/>
      <c r="K39" s="99"/>
      <c r="L39" s="101"/>
      <c r="M39" s="415">
        <v>937.0457967527783</v>
      </c>
      <c r="N39" s="423">
        <v>937.0457967527783</v>
      </c>
      <c r="O39" s="415">
        <v>0</v>
      </c>
      <c r="P39" s="423">
        <v>0</v>
      </c>
      <c r="Q39" s="11"/>
      <c r="R39" s="435"/>
      <c r="S39" s="435"/>
      <c r="T39" s="11"/>
      <c r="W39" s="436"/>
      <c r="X39" s="436"/>
    </row>
    <row r="40" spans="2:24" x14ac:dyDescent="0.2">
      <c r="B40" s="107"/>
      <c r="C40" s="94">
        <v>4.3</v>
      </c>
      <c r="D40" s="389" t="s">
        <v>22</v>
      </c>
      <c r="E40" s="74"/>
      <c r="F40" s="87"/>
      <c r="G40" s="72"/>
      <c r="H40" s="87"/>
      <c r="I40" s="74"/>
      <c r="J40" s="87"/>
      <c r="K40" s="74"/>
      <c r="L40" s="87"/>
      <c r="M40" s="74"/>
      <c r="N40" s="87"/>
      <c r="O40" s="74"/>
      <c r="P40" s="87"/>
      <c r="Q40" s="11"/>
      <c r="R40" s="11"/>
      <c r="S40" s="11"/>
      <c r="T40" s="11"/>
    </row>
    <row r="41" spans="2:24" ht="17.25" customHeight="1" x14ac:dyDescent="0.2">
      <c r="B41" s="107"/>
      <c r="C41" s="94"/>
      <c r="D41" s="391" t="s">
        <v>122</v>
      </c>
      <c r="E41" s="102"/>
      <c r="F41" s="101"/>
      <c r="G41" s="397"/>
      <c r="H41" s="101"/>
      <c r="I41" s="102"/>
      <c r="J41" s="101"/>
      <c r="K41" s="102"/>
      <c r="L41" s="101"/>
      <c r="M41" s="414">
        <v>0</v>
      </c>
      <c r="N41" s="415">
        <v>0</v>
      </c>
      <c r="O41" s="414">
        <v>0</v>
      </c>
      <c r="P41" s="423">
        <v>0</v>
      </c>
      <c r="Q41" s="11"/>
      <c r="R41" s="11"/>
      <c r="S41" s="11"/>
      <c r="T41" s="11"/>
    </row>
    <row r="42" spans="2:24" ht="30" x14ac:dyDescent="0.2">
      <c r="B42" s="107"/>
      <c r="C42" s="108"/>
      <c r="D42" s="391" t="s">
        <v>123</v>
      </c>
      <c r="E42" s="102"/>
      <c r="F42" s="101"/>
      <c r="G42" s="397"/>
      <c r="H42" s="101"/>
      <c r="I42" s="102"/>
      <c r="J42" s="101"/>
      <c r="K42" s="102"/>
      <c r="L42" s="101"/>
      <c r="M42" s="414">
        <v>0</v>
      </c>
      <c r="N42" s="415">
        <v>0</v>
      </c>
      <c r="O42" s="414">
        <v>0</v>
      </c>
      <c r="P42" s="423">
        <v>0</v>
      </c>
      <c r="Q42" s="11"/>
      <c r="R42" s="11"/>
      <c r="S42" s="11"/>
      <c r="T42" s="11"/>
    </row>
    <row r="43" spans="2:24" x14ac:dyDescent="0.2">
      <c r="B43" s="107"/>
      <c r="C43" s="94">
        <v>4.4000000000000004</v>
      </c>
      <c r="D43" s="389" t="s">
        <v>20</v>
      </c>
      <c r="E43" s="102"/>
      <c r="F43" s="399"/>
      <c r="G43" s="397"/>
      <c r="H43" s="97"/>
      <c r="I43" s="102"/>
      <c r="J43" s="97"/>
      <c r="K43" s="102"/>
      <c r="L43" s="97"/>
      <c r="M43" s="414">
        <v>49673.943311814786</v>
      </c>
      <c r="N43" s="423">
        <v>49673.943311814786</v>
      </c>
      <c r="O43" s="414">
        <v>20618.512980738349</v>
      </c>
      <c r="P43" s="423">
        <v>20618.512980738349</v>
      </c>
      <c r="Q43" s="11"/>
      <c r="R43" s="11"/>
      <c r="S43" s="11"/>
      <c r="T43" s="11"/>
    </row>
    <row r="44" spans="2:24" x14ac:dyDescent="0.2">
      <c r="B44" s="107"/>
      <c r="C44" s="94">
        <v>4.5</v>
      </c>
      <c r="D44" s="389"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59631.704821597639</v>
      </c>
      <c r="N44" s="104">
        <f t="shared" si="1"/>
        <v>59631.704821597639</v>
      </c>
      <c r="O44" s="103">
        <f t="shared" si="1"/>
        <v>24362.804889619743</v>
      </c>
      <c r="P44" s="104">
        <f t="shared" si="1"/>
        <v>24362.804889619743</v>
      </c>
      <c r="Q44" s="10"/>
      <c r="R44" s="445"/>
      <c r="S44" s="445"/>
      <c r="T44" s="434"/>
    </row>
    <row r="45" spans="2:24" s="37" customFormat="1" x14ac:dyDescent="0.2">
      <c r="B45" s="109"/>
      <c r="C45" s="110"/>
      <c r="D45" s="395"/>
      <c r="E45" s="74"/>
      <c r="F45" s="87"/>
      <c r="G45" s="72"/>
      <c r="H45" s="88"/>
      <c r="I45" s="74"/>
      <c r="J45" s="89"/>
      <c r="K45" s="74"/>
      <c r="L45" s="87"/>
      <c r="M45" s="74"/>
      <c r="N45" s="88"/>
      <c r="O45" s="74"/>
      <c r="P45" s="87"/>
      <c r="Q45" s="10"/>
      <c r="R45" s="445"/>
      <c r="S45" s="445"/>
      <c r="T45" s="11"/>
    </row>
    <row r="46" spans="2:24" x14ac:dyDescent="0.2">
      <c r="B46" s="105" t="s">
        <v>4</v>
      </c>
      <c r="C46" s="111" t="s">
        <v>48</v>
      </c>
      <c r="D46" s="396"/>
      <c r="E46" s="74"/>
      <c r="F46" s="87"/>
      <c r="G46" s="72"/>
      <c r="H46" s="88"/>
      <c r="I46" s="74"/>
      <c r="J46" s="89"/>
      <c r="K46" s="74"/>
      <c r="L46" s="87"/>
      <c r="M46" s="74"/>
      <c r="N46" s="88"/>
      <c r="O46" s="74"/>
      <c r="P46" s="87"/>
      <c r="Q46" s="10"/>
      <c r="R46" s="10"/>
      <c r="S46" s="10"/>
      <c r="T46" s="11"/>
    </row>
    <row r="47" spans="2:24" s="37" customFormat="1" x14ac:dyDescent="0.2">
      <c r="B47" s="90"/>
      <c r="C47" s="94">
        <v>5.0999999999999996</v>
      </c>
      <c r="D47" s="389" t="s">
        <v>5</v>
      </c>
      <c r="E47" s="112"/>
      <c r="F47" s="400"/>
      <c r="G47" s="113"/>
      <c r="H47" s="113"/>
      <c r="I47" s="418">
        <v>119.7</v>
      </c>
      <c r="J47" s="419">
        <v>119.7</v>
      </c>
      <c r="K47" s="112"/>
      <c r="L47" s="113"/>
      <c r="M47" s="416">
        <v>5.6999999999999993</v>
      </c>
      <c r="N47" s="419">
        <v>5.6999999999999993</v>
      </c>
      <c r="O47" s="416">
        <v>0</v>
      </c>
      <c r="P47" s="419">
        <v>0</v>
      </c>
      <c r="Q47" s="11"/>
      <c r="R47" s="11"/>
      <c r="S47" s="11"/>
      <c r="T47" s="11"/>
    </row>
    <row r="48" spans="2:24" s="37" customFormat="1" x14ac:dyDescent="0.2">
      <c r="B48" s="90"/>
      <c r="C48" s="94">
        <v>5.2</v>
      </c>
      <c r="D48" s="389" t="s">
        <v>27</v>
      </c>
      <c r="E48" s="112"/>
      <c r="F48" s="400"/>
      <c r="G48" s="113"/>
      <c r="H48" s="113"/>
      <c r="I48" s="416">
        <v>1442.1</v>
      </c>
      <c r="J48" s="420">
        <v>1442.1</v>
      </c>
      <c r="K48" s="112"/>
      <c r="L48" s="113"/>
      <c r="M48" s="416">
        <v>361.00000000000006</v>
      </c>
      <c r="N48" s="417">
        <v>361.00000000000006</v>
      </c>
      <c r="O48" s="416">
        <v>4237</v>
      </c>
      <c r="P48" s="419">
        <v>4237</v>
      </c>
      <c r="Q48" s="11"/>
      <c r="R48" s="11"/>
      <c r="S48" s="11"/>
      <c r="T48" s="11"/>
    </row>
    <row r="49" spans="2:20" s="37" customFormat="1" ht="15.75" thickBot="1" x14ac:dyDescent="0.25">
      <c r="B49" s="90"/>
      <c r="C49" s="94">
        <v>5.3</v>
      </c>
      <c r="D49" s="389" t="s">
        <v>23</v>
      </c>
      <c r="E49" s="114">
        <f>E48/12</f>
        <v>0</v>
      </c>
      <c r="F49" s="115">
        <f t="shared" ref="F49:P49" si="2">F48/12</f>
        <v>0</v>
      </c>
      <c r="G49" s="398">
        <f t="shared" si="2"/>
        <v>0</v>
      </c>
      <c r="H49" s="115">
        <f>H48/12</f>
        <v>0</v>
      </c>
      <c r="I49" s="114">
        <f t="shared" si="2"/>
        <v>120.175</v>
      </c>
      <c r="J49" s="115">
        <f t="shared" si="2"/>
        <v>120.175</v>
      </c>
      <c r="K49" s="114">
        <f t="shared" si="2"/>
        <v>0</v>
      </c>
      <c r="L49" s="115">
        <f t="shared" si="2"/>
        <v>0</v>
      </c>
      <c r="M49" s="114">
        <f>M48/12</f>
        <v>30.083333333333339</v>
      </c>
      <c r="N49" s="115">
        <f>N48/12</f>
        <v>30.083333333333339</v>
      </c>
      <c r="O49" s="114">
        <f t="shared" si="2"/>
        <v>353.08333333333331</v>
      </c>
      <c r="P49" s="115">
        <f t="shared" si="2"/>
        <v>353.08333333333331</v>
      </c>
      <c r="Q49" s="11"/>
      <c r="R49" s="11"/>
      <c r="S49" s="11"/>
      <c r="T49" s="11"/>
    </row>
    <row r="50" spans="2:20" ht="45" customHeight="1" x14ac:dyDescent="0.2">
      <c r="B50" s="116"/>
      <c r="C50" s="117"/>
      <c r="D50" s="118"/>
      <c r="E50" s="314" t="str">
        <f>"Grand Total as of "&amp;""&amp;TEXT(E$18,"MM/DD/YYYY")&amp;" for ALL markets in col. 1-12."</f>
        <v>Grand Total as of 12/31/2021 for ALL markets in col. 1-12.</v>
      </c>
      <c r="F50" s="119"/>
      <c r="G50" s="119"/>
      <c r="H50" s="119"/>
      <c r="I50" s="119"/>
      <c r="J50" s="119"/>
      <c r="K50" s="120"/>
      <c r="L50" s="119"/>
      <c r="M50" s="119"/>
      <c r="N50" s="119"/>
      <c r="O50" s="119"/>
      <c r="P50" s="121"/>
      <c r="Q50" s="11"/>
      <c r="R50" s="11"/>
      <c r="S50" s="11"/>
      <c r="T50" s="11"/>
    </row>
    <row r="51" spans="2:20" ht="13.5" customHeight="1" x14ac:dyDescent="0.2">
      <c r="B51" s="122"/>
      <c r="C51" s="123"/>
      <c r="D51" s="124"/>
      <c r="E51" s="370"/>
      <c r="F51" s="125"/>
      <c r="G51" s="125"/>
      <c r="H51" s="125"/>
      <c r="I51" s="125"/>
      <c r="J51" s="125"/>
      <c r="K51" s="126"/>
      <c r="L51" s="125"/>
      <c r="M51" s="125"/>
      <c r="N51" s="125"/>
      <c r="O51" s="125"/>
      <c r="P51" s="127"/>
      <c r="Q51" s="11"/>
      <c r="R51" s="11"/>
      <c r="S51" s="11"/>
      <c r="T51" s="11"/>
    </row>
    <row r="52" spans="2:20" x14ac:dyDescent="0.2">
      <c r="B52" s="128" t="s">
        <v>56</v>
      </c>
      <c r="C52" s="129" t="s">
        <v>53</v>
      </c>
      <c r="D52" s="130"/>
      <c r="E52" s="412">
        <v>439.16192305415814</v>
      </c>
      <c r="F52" s="131"/>
      <c r="G52" s="131"/>
      <c r="H52" s="131"/>
      <c r="I52" s="131"/>
      <c r="J52" s="131"/>
      <c r="K52" s="126"/>
      <c r="L52" s="131"/>
      <c r="M52" s="131"/>
      <c r="N52" s="131"/>
      <c r="O52" s="131"/>
      <c r="P52" s="132"/>
      <c r="Q52" s="11"/>
      <c r="R52" s="11"/>
      <c r="S52" s="11"/>
      <c r="T52" s="11"/>
    </row>
    <row r="53" spans="2:20" ht="15.75" thickBot="1" x14ac:dyDescent="0.25">
      <c r="B53" s="133" t="s">
        <v>57</v>
      </c>
      <c r="C53" s="134" t="s">
        <v>129</v>
      </c>
      <c r="D53" s="135"/>
      <c r="E53" s="413">
        <v>0</v>
      </c>
      <c r="F53" s="136"/>
      <c r="G53" s="136"/>
      <c r="H53" s="136"/>
      <c r="I53" s="136"/>
      <c r="J53" s="136"/>
      <c r="K53" s="137"/>
      <c r="L53" s="136"/>
      <c r="M53" s="136"/>
      <c r="N53" s="136"/>
      <c r="O53" s="136"/>
      <c r="P53" s="138"/>
    </row>
    <row r="54" spans="2:20" x14ac:dyDescent="0.2">
      <c r="B54" s="24"/>
      <c r="C54" s="24"/>
      <c r="D54" s="24"/>
      <c r="E54" s="139"/>
      <c r="F54" s="139"/>
      <c r="G54" s="139"/>
      <c r="H54" s="139"/>
      <c r="I54" s="139"/>
      <c r="J54" s="139"/>
      <c r="K54" s="139"/>
      <c r="L54" s="139"/>
      <c r="M54" s="139"/>
      <c r="N54" s="139"/>
      <c r="O54" s="139"/>
      <c r="P54" s="139"/>
    </row>
    <row r="55" spans="2:20" ht="15.75" x14ac:dyDescent="0.25">
      <c r="B55" s="140" t="s">
        <v>61</v>
      </c>
      <c r="C55" s="140"/>
      <c r="D55" s="140"/>
      <c r="E55" s="139"/>
      <c r="F55" s="139"/>
      <c r="G55" s="139"/>
      <c r="H55" s="139"/>
      <c r="I55" s="139"/>
      <c r="J55" s="139"/>
      <c r="K55" s="139"/>
      <c r="L55" s="139"/>
      <c r="M55" s="139"/>
      <c r="N55" s="139"/>
      <c r="O55" s="139"/>
      <c r="P55" s="139"/>
    </row>
    <row r="56" spans="2:20" ht="17.25" customHeight="1" x14ac:dyDescent="0.25">
      <c r="B56" s="140"/>
      <c r="C56" s="231" t="s">
        <v>137</v>
      </c>
      <c r="D56" s="231"/>
      <c r="E56" s="139"/>
      <c r="F56" s="139"/>
      <c r="G56" s="139"/>
      <c r="H56" s="139"/>
      <c r="I56" s="139"/>
      <c r="J56" s="139"/>
      <c r="K56" s="139"/>
      <c r="L56" s="139"/>
      <c r="M56" s="139"/>
      <c r="N56" s="139"/>
      <c r="O56" s="139"/>
      <c r="P56" s="139"/>
    </row>
    <row r="57" spans="2:20" ht="16.5" customHeight="1" x14ac:dyDescent="0.25">
      <c r="B57" s="140"/>
      <c r="C57" s="140" t="s">
        <v>70</v>
      </c>
      <c r="D57" s="45"/>
      <c r="E57" s="139"/>
      <c r="F57" s="139"/>
      <c r="G57" s="139"/>
      <c r="H57" s="139"/>
      <c r="I57" s="139"/>
      <c r="J57" s="139"/>
      <c r="K57" s="139"/>
      <c r="L57" s="139"/>
      <c r="M57" s="139"/>
      <c r="N57" s="139"/>
      <c r="O57" s="139"/>
      <c r="P57" s="139"/>
    </row>
    <row r="58" spans="2:20" ht="17.25" customHeight="1" x14ac:dyDescent="0.25">
      <c r="B58" s="140"/>
      <c r="C58" s="140" t="s">
        <v>66</v>
      </c>
      <c r="D58" s="45"/>
    </row>
    <row r="59" spans="2:20" ht="17.25" customHeight="1" x14ac:dyDescent="0.2">
      <c r="B59" s="141"/>
      <c r="C59" s="231" t="s">
        <v>101</v>
      </c>
      <c r="D59" s="231"/>
      <c r="E59" s="142"/>
    </row>
    <row r="60" spans="2:20" ht="13.15" customHeight="1" x14ac:dyDescent="0.2">
      <c r="C60" s="143"/>
      <c r="D60" s="143"/>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31:I34 E35:F35 E44 E47:F48">
    <cfRule type="cellIs" dxfId="116" priority="99" stopIfTrue="1" operator="lessThan">
      <formula>0</formula>
    </cfRule>
  </conditionalFormatting>
  <conditionalFormatting sqref="K28:K29 K31:K34">
    <cfRule type="cellIs" dxfId="115" priority="68" stopIfTrue="1" operator="lessThan">
      <formula>0</formula>
    </cfRule>
  </conditionalFormatting>
  <conditionalFormatting sqref="G35:H35">
    <cfRule type="cellIs" dxfId="114" priority="40" stopIfTrue="1" operator="lessThan">
      <formula>0</formula>
    </cfRule>
  </conditionalFormatting>
  <conditionalFormatting sqref="I35:J35">
    <cfRule type="cellIs" dxfId="113" priority="39" stopIfTrue="1" operator="lessThan">
      <formula>0</formula>
    </cfRule>
  </conditionalFormatting>
  <conditionalFormatting sqref="K35:L35">
    <cfRule type="cellIs" dxfId="112" priority="38" stopIfTrue="1" operator="lessThan">
      <formula>0</formula>
    </cfRule>
  </conditionalFormatting>
  <conditionalFormatting sqref="M35:N35">
    <cfRule type="cellIs" dxfId="111" priority="37" stopIfTrue="1" operator="lessThan">
      <formula>0</formula>
    </cfRule>
  </conditionalFormatting>
  <conditionalFormatting sqref="O35:P35">
    <cfRule type="cellIs" dxfId="110" priority="36" stopIfTrue="1" operator="lessThan">
      <formula>0</formula>
    </cfRule>
  </conditionalFormatting>
  <conditionalFormatting sqref="G38:G39 I38:I39 K38:K39">
    <cfRule type="cellIs" dxfId="109" priority="35" stopIfTrue="1" operator="lessThan">
      <formula>0</formula>
    </cfRule>
  </conditionalFormatting>
  <conditionalFormatting sqref="F43">
    <cfRule type="cellIs" dxfId="108" priority="34" stopIfTrue="1" operator="lessThan">
      <formula>0</formula>
    </cfRule>
  </conditionalFormatting>
  <conditionalFormatting sqref="E43">
    <cfRule type="cellIs" dxfId="107" priority="32" stopIfTrue="1" operator="lessThan">
      <formula>0</formula>
    </cfRule>
  </conditionalFormatting>
  <conditionalFormatting sqref="H43 J43 L43">
    <cfRule type="cellIs" dxfId="106" priority="30" stopIfTrue="1" operator="lessThan">
      <formula>0</formula>
    </cfRule>
  </conditionalFormatting>
  <conditionalFormatting sqref="G43 I43 K43">
    <cfRule type="cellIs" dxfId="105" priority="29" stopIfTrue="1" operator="lessThan">
      <formula>0</formula>
    </cfRule>
  </conditionalFormatting>
  <conditionalFormatting sqref="G41:G42 I41:I42 K41:K42">
    <cfRule type="cellIs" dxfId="104" priority="28" stopIfTrue="1" operator="lessThan">
      <formula>0</formula>
    </cfRule>
  </conditionalFormatting>
  <conditionalFormatting sqref="G47:H48 K47:L48">
    <cfRule type="cellIs" dxfId="103" priority="27" stopIfTrue="1" operator="lessThan">
      <formula>0</formula>
    </cfRule>
  </conditionalFormatting>
  <conditionalFormatting sqref="F44">
    <cfRule type="cellIs" dxfId="102" priority="26" stopIfTrue="1" operator="lessThan">
      <formula>0</formula>
    </cfRule>
  </conditionalFormatting>
  <conditionalFormatting sqref="G44">
    <cfRule type="cellIs" dxfId="101" priority="25" stopIfTrue="1" operator="lessThan">
      <formula>0</formula>
    </cfRule>
  </conditionalFormatting>
  <conditionalFormatting sqref="H44">
    <cfRule type="cellIs" dxfId="100" priority="24" stopIfTrue="1" operator="lessThan">
      <formula>0</formula>
    </cfRule>
  </conditionalFormatting>
  <conditionalFormatting sqref="I44">
    <cfRule type="cellIs" dxfId="99" priority="23" stopIfTrue="1" operator="lessThan">
      <formula>0</formula>
    </cfRule>
  </conditionalFormatting>
  <conditionalFormatting sqref="J44">
    <cfRule type="cellIs" dxfId="98" priority="22" stopIfTrue="1" operator="lessThan">
      <formula>0</formula>
    </cfRule>
  </conditionalFormatting>
  <conditionalFormatting sqref="K44">
    <cfRule type="cellIs" dxfId="97" priority="21" stopIfTrue="1" operator="lessThan">
      <formula>0</formula>
    </cfRule>
  </conditionalFormatting>
  <conditionalFormatting sqref="L44">
    <cfRule type="cellIs" dxfId="96" priority="20" stopIfTrue="1" operator="lessThan">
      <formula>0</formula>
    </cfRule>
  </conditionalFormatting>
  <conditionalFormatting sqref="M44">
    <cfRule type="cellIs" dxfId="95" priority="19" stopIfTrue="1" operator="lessThan">
      <formula>0</formula>
    </cfRule>
  </conditionalFormatting>
  <conditionalFormatting sqref="N44">
    <cfRule type="cellIs" dxfId="94" priority="18" stopIfTrue="1" operator="lessThan">
      <formula>0</formula>
    </cfRule>
  </conditionalFormatting>
  <conditionalFormatting sqref="O44">
    <cfRule type="cellIs" dxfId="93" priority="17" stopIfTrue="1" operator="lessThan">
      <formula>0</formula>
    </cfRule>
  </conditionalFormatting>
  <conditionalFormatting sqref="P44">
    <cfRule type="cellIs" dxfId="92" priority="16" stopIfTrue="1" operator="lessThan">
      <formula>0</formula>
    </cfRule>
  </conditionalFormatting>
  <conditionalFormatting sqref="I28">
    <cfRule type="cellIs" dxfId="91" priority="14" stopIfTrue="1" operator="lessThan">
      <formula>0</formula>
    </cfRule>
  </conditionalFormatting>
  <conditionalFormatting sqref="I47:I48">
    <cfRule type="cellIs" dxfId="90" priority="13" stopIfTrue="1" operator="lessThan">
      <formula>0</formula>
    </cfRule>
  </conditionalFormatting>
  <conditionalFormatting sqref="M28">
    <cfRule type="cellIs" dxfId="89" priority="12" stopIfTrue="1" operator="lessThan">
      <formula>0</formula>
    </cfRule>
  </conditionalFormatting>
  <conditionalFormatting sqref="M31 M33">
    <cfRule type="cellIs" dxfId="88" priority="11" stopIfTrue="1" operator="lessThan">
      <formula>0</formula>
    </cfRule>
  </conditionalFormatting>
  <conditionalFormatting sqref="M38">
    <cfRule type="cellIs" dxfId="87" priority="10" stopIfTrue="1" operator="lessThan">
      <formula>0</formula>
    </cfRule>
  </conditionalFormatting>
  <conditionalFormatting sqref="M41:M42">
    <cfRule type="cellIs" dxfId="86" priority="9" stopIfTrue="1" operator="lessThan">
      <formula>0</formula>
    </cfRule>
  </conditionalFormatting>
  <conditionalFormatting sqref="M43">
    <cfRule type="cellIs" dxfId="85" priority="8" stopIfTrue="1" operator="lessThan">
      <formula>0</formula>
    </cfRule>
  </conditionalFormatting>
  <conditionalFormatting sqref="M47:M48">
    <cfRule type="cellIs" dxfId="84" priority="7" stopIfTrue="1" operator="lessThan">
      <formula>0</formula>
    </cfRule>
  </conditionalFormatting>
  <conditionalFormatting sqref="O47:O48">
    <cfRule type="cellIs" dxfId="83" priority="6" stopIfTrue="1" operator="lessThan">
      <formula>0</formula>
    </cfRule>
  </conditionalFormatting>
  <conditionalFormatting sqref="O41:O42">
    <cfRule type="cellIs" dxfId="82" priority="5" stopIfTrue="1" operator="lessThan">
      <formula>0</formula>
    </cfRule>
  </conditionalFormatting>
  <conditionalFormatting sqref="O43">
    <cfRule type="cellIs" dxfId="81" priority="4" stopIfTrue="1" operator="lessThan">
      <formula>0</formula>
    </cfRule>
  </conditionalFormatting>
  <conditionalFormatting sqref="O38">
    <cfRule type="cellIs" dxfId="80" priority="3" stopIfTrue="1" operator="lessThan">
      <formula>0</formula>
    </cfRule>
  </conditionalFormatting>
  <conditionalFormatting sqref="O31:O33">
    <cfRule type="cellIs" dxfId="79" priority="2" stopIfTrue="1" operator="lessThan">
      <formula>0</formula>
    </cfRule>
  </conditionalFormatting>
  <conditionalFormatting sqref="O28">
    <cfRule type="cellIs" dxfId="78"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S59"/>
  <sheetViews>
    <sheetView topLeftCell="A7" zoomScale="70" zoomScaleNormal="70" workbookViewId="0">
      <selection activeCell="Q22" sqref="Q22:R40"/>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4"/>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86"/>
      <c r="C6" s="361"/>
      <c r="D6" s="384">
        <f>'Cover Page'!C7</f>
        <v>70408</v>
      </c>
      <c r="E6" s="324"/>
      <c r="F6" s="324"/>
      <c r="G6" s="10"/>
      <c r="H6" s="23"/>
      <c r="K6" s="364"/>
      <c r="L6" s="364"/>
      <c r="M6" s="10"/>
      <c r="N6" s="23"/>
    </row>
    <row r="7" spans="1:16" s="9" customFormat="1" ht="15.75" customHeight="1" x14ac:dyDescent="0.25">
      <c r="A7" s="12"/>
      <c r="B7" s="42" t="s">
        <v>88</v>
      </c>
      <c r="C7" s="43"/>
      <c r="D7" s="43"/>
      <c r="E7" s="325"/>
      <c r="F7" s="325"/>
      <c r="G7" s="10"/>
      <c r="H7" s="10"/>
      <c r="K7" s="10"/>
      <c r="L7" s="10"/>
      <c r="M7" s="10"/>
      <c r="N7" s="10"/>
    </row>
    <row r="8" spans="1:16" s="9" customFormat="1" ht="15" customHeight="1" x14ac:dyDescent="0.2">
      <c r="A8" s="12"/>
      <c r="B8" s="386"/>
      <c r="C8" s="361"/>
      <c r="D8" s="362" t="str">
        <f>'Cover Page'!C8</f>
        <v>Union Security Insurance Company</v>
      </c>
      <c r="E8" s="325"/>
      <c r="F8" s="325"/>
      <c r="G8" s="10"/>
      <c r="H8" s="23"/>
      <c r="I8" s="11"/>
      <c r="J8" s="11"/>
      <c r="K8" s="364"/>
      <c r="L8" s="364"/>
      <c r="M8" s="10"/>
      <c r="N8" s="23"/>
      <c r="O8" s="11"/>
      <c r="P8" s="11"/>
    </row>
    <row r="9" spans="1:16" s="9" customFormat="1" ht="15.75" customHeight="1" x14ac:dyDescent="0.25">
      <c r="A9" s="12"/>
      <c r="B9" s="52" t="s">
        <v>90</v>
      </c>
      <c r="C9" s="43"/>
      <c r="D9" s="43"/>
      <c r="E9" s="326" t="s">
        <v>124</v>
      </c>
      <c r="F9" s="325"/>
      <c r="G9" s="12"/>
      <c r="H9" s="12"/>
      <c r="I9" s="11"/>
      <c r="J9" s="11"/>
      <c r="K9" s="14"/>
      <c r="L9" s="14"/>
      <c r="M9" s="12"/>
      <c r="N9" s="12"/>
      <c r="O9" s="11"/>
      <c r="P9" s="11"/>
    </row>
    <row r="10" spans="1:16" s="9" customFormat="1" ht="15" customHeight="1" x14ac:dyDescent="0.2">
      <c r="A10" s="12"/>
      <c r="B10" s="386"/>
      <c r="C10" s="361"/>
      <c r="D10" s="363">
        <f>'Cover Page'!C9</f>
        <v>0</v>
      </c>
      <c r="E10" s="325"/>
      <c r="F10" s="325"/>
      <c r="G10" s="12"/>
      <c r="H10" s="23"/>
      <c r="I10" s="11"/>
      <c r="J10" s="11"/>
      <c r="K10" s="364"/>
      <c r="L10" s="364"/>
      <c r="M10" s="12"/>
      <c r="N10" s="23"/>
      <c r="O10" s="11"/>
      <c r="P10" s="11"/>
    </row>
    <row r="11" spans="1:16" s="9" customFormat="1" ht="15.75" customHeight="1" x14ac:dyDescent="0.25">
      <c r="A11" s="12"/>
      <c r="B11" s="52" t="s">
        <v>85</v>
      </c>
      <c r="C11" s="43"/>
      <c r="D11" s="43"/>
      <c r="E11" s="325"/>
      <c r="F11" s="325"/>
      <c r="G11" s="12"/>
      <c r="H11" s="15"/>
      <c r="I11" s="11"/>
      <c r="J11" s="11"/>
      <c r="K11" s="14"/>
      <c r="L11" s="14"/>
      <c r="M11" s="12"/>
      <c r="N11" s="15"/>
      <c r="O11" s="11"/>
      <c r="P11" s="11"/>
    </row>
    <row r="12" spans="1:16" s="9" customFormat="1" x14ac:dyDescent="0.2">
      <c r="A12" s="12"/>
      <c r="B12" s="386"/>
      <c r="C12" s="361"/>
      <c r="D12" s="363" t="str">
        <f>'Cover Page'!C6</f>
        <v>2021</v>
      </c>
      <c r="E12" s="364"/>
      <c r="F12" s="364"/>
      <c r="G12" s="12"/>
      <c r="H12" s="23"/>
      <c r="I12" s="11"/>
      <c r="J12" s="11"/>
      <c r="K12" s="364"/>
      <c r="L12" s="364"/>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1"/>
    </row>
    <row r="15" spans="1:16" s="25" customFormat="1" ht="16.5" thickBot="1" x14ac:dyDescent="0.3">
      <c r="A15" s="37"/>
      <c r="B15" s="24"/>
      <c r="C15" s="24"/>
      <c r="D15" s="39"/>
      <c r="E15" s="300"/>
      <c r="F15" s="301"/>
      <c r="G15" s="301" t="s">
        <v>33</v>
      </c>
      <c r="H15" s="301"/>
      <c r="I15" s="301"/>
      <c r="J15" s="301"/>
      <c r="K15" s="300"/>
      <c r="L15" s="301"/>
      <c r="M15" s="301" t="s">
        <v>33</v>
      </c>
      <c r="N15" s="301"/>
      <c r="O15" s="301"/>
      <c r="P15" s="313"/>
    </row>
    <row r="16" spans="1:16" s="25" customFormat="1" ht="16.5" customHeight="1" thickBot="1" x14ac:dyDescent="0.25">
      <c r="A16" s="37"/>
      <c r="B16" s="24"/>
      <c r="C16" s="24"/>
      <c r="D16" s="39"/>
      <c r="E16" s="302"/>
      <c r="F16" s="317"/>
      <c r="G16" s="319" t="s">
        <v>106</v>
      </c>
      <c r="H16" s="317"/>
      <c r="I16" s="317"/>
      <c r="J16" s="318"/>
      <c r="K16" s="303"/>
      <c r="L16" s="304"/>
      <c r="M16" s="305" t="s">
        <v>107</v>
      </c>
      <c r="N16" s="304"/>
      <c r="O16" s="304"/>
      <c r="P16" s="306"/>
    </row>
    <row r="17" spans="1:19" s="25" customFormat="1" ht="16.5" thickBot="1" x14ac:dyDescent="0.3">
      <c r="A17" s="37"/>
      <c r="B17" s="24"/>
      <c r="C17" s="24"/>
      <c r="D17" s="39"/>
      <c r="E17" s="321" t="s">
        <v>8</v>
      </c>
      <c r="F17" s="320"/>
      <c r="G17" s="321"/>
      <c r="H17" s="323" t="s">
        <v>9</v>
      </c>
      <c r="I17" s="311" t="s">
        <v>10</v>
      </c>
      <c r="J17" s="312"/>
      <c r="K17" s="321" t="s">
        <v>8</v>
      </c>
      <c r="L17" s="322"/>
      <c r="M17" s="321" t="s">
        <v>9</v>
      </c>
      <c r="N17" s="322"/>
      <c r="O17" s="311" t="s">
        <v>10</v>
      </c>
      <c r="P17" s="312"/>
    </row>
    <row r="18" spans="1:19"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9" s="25" customFormat="1" ht="32.25" thickBot="1" x14ac:dyDescent="0.25">
      <c r="A19" s="37"/>
      <c r="B19" s="297"/>
      <c r="C19" s="294"/>
      <c r="D19" s="299"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9" s="37" customFormat="1" ht="21" customHeight="1" x14ac:dyDescent="0.2">
      <c r="B20" s="295"/>
      <c r="C20" s="296"/>
      <c r="D20" s="401" t="s">
        <v>149</v>
      </c>
      <c r="E20" s="406">
        <v>1</v>
      </c>
      <c r="F20" s="407">
        <v>2</v>
      </c>
      <c r="G20" s="146">
        <v>3</v>
      </c>
      <c r="H20" s="147">
        <v>4</v>
      </c>
      <c r="I20" s="146">
        <v>5</v>
      </c>
      <c r="J20" s="147">
        <v>6</v>
      </c>
      <c r="K20" s="146">
        <v>7</v>
      </c>
      <c r="L20" s="147">
        <v>8</v>
      </c>
      <c r="M20" s="146">
        <v>9</v>
      </c>
      <c r="N20" s="147">
        <v>10</v>
      </c>
      <c r="O20" s="146">
        <v>11</v>
      </c>
      <c r="P20" s="147">
        <v>12</v>
      </c>
    </row>
    <row r="21" spans="1:19" s="25" customFormat="1" x14ac:dyDescent="0.2">
      <c r="A21" s="37"/>
      <c r="B21" s="68" t="s">
        <v>0</v>
      </c>
      <c r="C21" s="106" t="s">
        <v>64</v>
      </c>
      <c r="D21" s="402"/>
      <c r="E21" s="148"/>
      <c r="F21" s="149"/>
      <c r="G21" s="148"/>
      <c r="H21" s="150"/>
      <c r="I21" s="148"/>
      <c r="J21" s="149"/>
      <c r="K21" s="148"/>
      <c r="L21" s="149"/>
      <c r="M21" s="148"/>
      <c r="N21" s="150"/>
      <c r="O21" s="148"/>
      <c r="P21" s="149"/>
    </row>
    <row r="22" spans="1:19" s="25" customFormat="1" x14ac:dyDescent="0.2">
      <c r="A22" s="37"/>
      <c r="B22" s="75"/>
      <c r="C22" s="76">
        <v>1.1000000000000001</v>
      </c>
      <c r="D22" s="389" t="s">
        <v>15</v>
      </c>
      <c r="E22" s="408"/>
      <c r="F22" s="152"/>
      <c r="G22" s="151"/>
      <c r="H22" s="152"/>
      <c r="I22" s="424">
        <v>13942.203927747665</v>
      </c>
      <c r="J22" s="425">
        <v>13942.203927747665</v>
      </c>
      <c r="K22" s="151"/>
      <c r="L22" s="152"/>
      <c r="M22" s="424">
        <v>8366.4803281498062</v>
      </c>
      <c r="N22" s="426">
        <v>11430.779442207066</v>
      </c>
      <c r="O22" s="424">
        <v>3472.7338267912223</v>
      </c>
      <c r="P22" s="425">
        <v>3472.7338267912223</v>
      </c>
      <c r="Q22" s="11"/>
      <c r="R22" s="434"/>
      <c r="S22" s="11"/>
    </row>
    <row r="23" spans="1:19" s="25" customFormat="1" x14ac:dyDescent="0.2">
      <c r="A23" s="37"/>
      <c r="B23" s="75"/>
      <c r="C23" s="76">
        <v>1.2</v>
      </c>
      <c r="D23" s="389" t="s">
        <v>16</v>
      </c>
      <c r="E23" s="151"/>
      <c r="F23" s="152"/>
      <c r="G23" s="151"/>
      <c r="H23" s="152"/>
      <c r="I23" s="424">
        <v>0</v>
      </c>
      <c r="J23" s="425">
        <v>0</v>
      </c>
      <c r="K23" s="151"/>
      <c r="L23" s="152"/>
      <c r="M23" s="424">
        <v>47.021935483999997</v>
      </c>
      <c r="N23" s="425">
        <v>0</v>
      </c>
      <c r="O23" s="424">
        <v>0</v>
      </c>
      <c r="P23" s="425">
        <v>0</v>
      </c>
      <c r="Q23" s="11"/>
      <c r="R23" s="11"/>
      <c r="S23" s="11"/>
    </row>
    <row r="24" spans="1:19" s="25" customFormat="1" x14ac:dyDescent="0.2">
      <c r="A24" s="37"/>
      <c r="B24" s="75"/>
      <c r="C24" s="76">
        <v>1.3</v>
      </c>
      <c r="D24" s="389" t="s">
        <v>34</v>
      </c>
      <c r="E24" s="151"/>
      <c r="F24" s="152"/>
      <c r="G24" s="151"/>
      <c r="H24" s="152"/>
      <c r="I24" s="424">
        <v>0</v>
      </c>
      <c r="J24" s="425">
        <v>0</v>
      </c>
      <c r="K24" s="151"/>
      <c r="L24" s="152"/>
      <c r="M24" s="424">
        <v>47.021935483999997</v>
      </c>
      <c r="N24" s="425">
        <v>0</v>
      </c>
      <c r="O24" s="424">
        <v>0</v>
      </c>
      <c r="P24" s="425">
        <v>0</v>
      </c>
      <c r="Q24" s="11"/>
      <c r="R24" s="11"/>
      <c r="S24" s="11"/>
    </row>
    <row r="25" spans="1:19" s="25" customFormat="1" x14ac:dyDescent="0.2">
      <c r="A25" s="37"/>
      <c r="B25" s="75"/>
      <c r="C25" s="76">
        <v>1.4</v>
      </c>
      <c r="D25" s="389" t="s">
        <v>17</v>
      </c>
      <c r="E25" s="151"/>
      <c r="F25" s="152"/>
      <c r="G25" s="151"/>
      <c r="H25" s="152"/>
      <c r="I25" s="424">
        <v>0</v>
      </c>
      <c r="J25" s="425">
        <v>0</v>
      </c>
      <c r="K25" s="151"/>
      <c r="L25" s="152"/>
      <c r="M25" s="424">
        <v>0</v>
      </c>
      <c r="N25" s="425">
        <v>0</v>
      </c>
      <c r="O25" s="424">
        <v>0</v>
      </c>
      <c r="P25" s="425">
        <v>0</v>
      </c>
      <c r="Q25" s="11"/>
      <c r="R25" s="11"/>
      <c r="S25" s="11"/>
    </row>
    <row r="26" spans="1:19" s="25" customFormat="1" x14ac:dyDescent="0.2">
      <c r="A26" s="37"/>
      <c r="B26" s="153"/>
      <c r="C26" s="154"/>
      <c r="D26" s="403"/>
      <c r="E26" s="155"/>
      <c r="F26" s="156"/>
      <c r="G26" s="155"/>
      <c r="H26" s="157"/>
      <c r="I26" s="155"/>
      <c r="J26" s="156"/>
      <c r="K26" s="155"/>
      <c r="L26" s="156"/>
      <c r="M26" s="155"/>
      <c r="N26" s="157"/>
      <c r="O26" s="155"/>
      <c r="P26" s="156"/>
      <c r="Q26" s="11"/>
      <c r="R26" s="11"/>
      <c r="S26" s="11"/>
    </row>
    <row r="27" spans="1:19" s="25" customFormat="1" x14ac:dyDescent="0.2">
      <c r="A27" s="37"/>
      <c r="B27" s="75" t="s">
        <v>1</v>
      </c>
      <c r="C27" s="111" t="s">
        <v>65</v>
      </c>
      <c r="D27" s="404"/>
      <c r="E27" s="158"/>
      <c r="F27" s="159"/>
      <c r="G27" s="158"/>
      <c r="H27" s="160"/>
      <c r="I27" s="158"/>
      <c r="J27" s="159"/>
      <c r="K27" s="158"/>
      <c r="L27" s="159"/>
      <c r="M27" s="158"/>
      <c r="N27" s="160"/>
      <c r="O27" s="158"/>
      <c r="P27" s="159"/>
      <c r="Q27" s="11"/>
      <c r="R27" s="11"/>
      <c r="S27" s="11"/>
    </row>
    <row r="28" spans="1:19" s="25" customFormat="1" x14ac:dyDescent="0.2">
      <c r="A28" s="37"/>
      <c r="B28" s="75"/>
      <c r="C28" s="76">
        <v>2.1</v>
      </c>
      <c r="D28" s="389" t="s">
        <v>39</v>
      </c>
      <c r="E28" s="158"/>
      <c r="F28" s="159"/>
      <c r="G28" s="158"/>
      <c r="H28" s="160"/>
      <c r="I28" s="158"/>
      <c r="J28" s="159"/>
      <c r="K28" s="158"/>
      <c r="L28" s="159"/>
      <c r="M28" s="158"/>
      <c r="N28" s="160"/>
      <c r="O28" s="158"/>
      <c r="P28" s="159"/>
      <c r="Q28" s="11"/>
      <c r="R28" s="11"/>
      <c r="S28" s="11"/>
    </row>
    <row r="29" spans="1:19" s="25" customFormat="1" x14ac:dyDescent="0.2">
      <c r="A29" s="37"/>
      <c r="B29" s="75"/>
      <c r="C29" s="76"/>
      <c r="D29" s="389" t="s">
        <v>55</v>
      </c>
      <c r="E29" s="151"/>
      <c r="F29" s="161"/>
      <c r="G29" s="151"/>
      <c r="H29" s="161"/>
      <c r="I29" s="151"/>
      <c r="J29" s="161"/>
      <c r="K29" s="151"/>
      <c r="L29" s="161"/>
      <c r="M29" s="427">
        <v>7804.156305039317</v>
      </c>
      <c r="N29" s="161"/>
      <c r="O29" s="427">
        <v>21968.390214343115</v>
      </c>
      <c r="P29" s="161"/>
      <c r="Q29" s="11"/>
      <c r="R29" s="11"/>
      <c r="S29" s="11"/>
    </row>
    <row r="30" spans="1:19" s="25" customFormat="1" ht="28.5" customHeight="1" x14ac:dyDescent="0.2">
      <c r="A30" s="37"/>
      <c r="B30" s="75"/>
      <c r="C30" s="76"/>
      <c r="D30" s="391" t="s">
        <v>54</v>
      </c>
      <c r="E30" s="162"/>
      <c r="F30" s="152"/>
      <c r="G30" s="162"/>
      <c r="H30" s="152"/>
      <c r="I30" s="162"/>
      <c r="J30" s="152"/>
      <c r="K30" s="162"/>
      <c r="L30" s="152"/>
      <c r="M30" s="162"/>
      <c r="N30" s="427">
        <v>-39520.914507557653</v>
      </c>
      <c r="O30" s="162"/>
      <c r="P30" s="425">
        <v>-2392.8518688721456</v>
      </c>
      <c r="Q30" s="11"/>
      <c r="R30" s="11"/>
      <c r="S30" s="11"/>
    </row>
    <row r="31" spans="1:19" s="37" customFormat="1" x14ac:dyDescent="0.2">
      <c r="B31" s="90"/>
      <c r="C31" s="76">
        <v>2.2000000000000002</v>
      </c>
      <c r="D31" s="389" t="s">
        <v>35</v>
      </c>
      <c r="E31" s="158"/>
      <c r="F31" s="159"/>
      <c r="G31" s="158"/>
      <c r="H31" s="160"/>
      <c r="I31" s="158"/>
      <c r="J31" s="159"/>
      <c r="K31" s="158"/>
      <c r="L31" s="159"/>
      <c r="M31" s="158"/>
      <c r="N31" s="160"/>
      <c r="O31" s="158"/>
      <c r="P31" s="159"/>
      <c r="Q31" s="11"/>
      <c r="R31" s="11"/>
      <c r="S31" s="11"/>
    </row>
    <row r="32" spans="1:19" s="37" customFormat="1" ht="30" x14ac:dyDescent="0.2">
      <c r="B32" s="90"/>
      <c r="C32" s="76"/>
      <c r="D32" s="391" t="s">
        <v>51</v>
      </c>
      <c r="E32" s="151"/>
      <c r="F32" s="161"/>
      <c r="G32" s="151"/>
      <c r="H32" s="163"/>
      <c r="I32" s="151"/>
      <c r="J32" s="161"/>
      <c r="K32" s="151"/>
      <c r="L32" s="161"/>
      <c r="M32" s="424">
        <v>35.35272995172663</v>
      </c>
      <c r="N32" s="163"/>
      <c r="O32" s="424">
        <v>99.516531494933176</v>
      </c>
      <c r="P32" s="161"/>
      <c r="Q32" s="11"/>
      <c r="R32" s="11"/>
      <c r="S32" s="11"/>
    </row>
    <row r="33" spans="1:19" s="37" customFormat="1" ht="30" x14ac:dyDescent="0.2">
      <c r="B33" s="90"/>
      <c r="C33" s="76"/>
      <c r="D33" s="391" t="s">
        <v>44</v>
      </c>
      <c r="E33" s="162"/>
      <c r="F33" s="152"/>
      <c r="G33" s="162"/>
      <c r="H33" s="164"/>
      <c r="I33" s="162"/>
      <c r="J33" s="152"/>
      <c r="K33" s="162"/>
      <c r="L33" s="152"/>
      <c r="M33" s="162"/>
      <c r="N33" s="428">
        <v>6.1359460852693744</v>
      </c>
      <c r="O33" s="162"/>
      <c r="P33" s="425">
        <v>17.27244466494442</v>
      </c>
      <c r="Q33" s="11"/>
      <c r="R33" s="11"/>
      <c r="S33" s="11"/>
    </row>
    <row r="34" spans="1:19" s="25" customFormat="1" x14ac:dyDescent="0.2">
      <c r="A34" s="37"/>
      <c r="B34" s="75"/>
      <c r="C34" s="76">
        <v>2.2999999999999998</v>
      </c>
      <c r="D34" s="389" t="s">
        <v>28</v>
      </c>
      <c r="E34" s="151"/>
      <c r="F34" s="161"/>
      <c r="G34" s="151"/>
      <c r="H34" s="163"/>
      <c r="I34" s="151"/>
      <c r="J34" s="161"/>
      <c r="K34" s="151"/>
      <c r="L34" s="161"/>
      <c r="M34" s="424">
        <v>2700.5477688934734</v>
      </c>
      <c r="N34" s="163"/>
      <c r="O34" s="424">
        <v>15060.870613540843</v>
      </c>
      <c r="P34" s="161"/>
      <c r="Q34" s="11"/>
      <c r="R34" s="11"/>
      <c r="S34" s="11"/>
    </row>
    <row r="35" spans="1:19" s="37" customFormat="1" x14ac:dyDescent="0.2">
      <c r="B35" s="90"/>
      <c r="C35" s="76">
        <v>2.4</v>
      </c>
      <c r="D35" s="389" t="s">
        <v>36</v>
      </c>
      <c r="E35" s="158"/>
      <c r="F35" s="159"/>
      <c r="G35" s="158"/>
      <c r="H35" s="160"/>
      <c r="I35" s="158"/>
      <c r="J35" s="159"/>
      <c r="K35" s="158"/>
      <c r="L35" s="159"/>
      <c r="M35" s="158"/>
      <c r="N35" s="160"/>
      <c r="O35" s="158"/>
      <c r="P35" s="159"/>
      <c r="Q35" s="11"/>
      <c r="R35" s="11"/>
      <c r="S35" s="11"/>
    </row>
    <row r="36" spans="1:19" s="37" customFormat="1" ht="30" x14ac:dyDescent="0.2">
      <c r="B36" s="90"/>
      <c r="C36" s="76"/>
      <c r="D36" s="391" t="s">
        <v>52</v>
      </c>
      <c r="E36" s="151"/>
      <c r="F36" s="161"/>
      <c r="G36" s="151"/>
      <c r="H36" s="163"/>
      <c r="I36" s="151"/>
      <c r="J36" s="161"/>
      <c r="K36" s="151"/>
      <c r="L36" s="161"/>
      <c r="M36" s="151"/>
      <c r="N36" s="163"/>
      <c r="O36" s="151"/>
      <c r="P36" s="161"/>
      <c r="Q36" s="11"/>
      <c r="R36" s="11"/>
      <c r="S36" s="11"/>
    </row>
    <row r="37" spans="1:19" s="37" customFormat="1" ht="30" x14ac:dyDescent="0.2">
      <c r="B37" s="90"/>
      <c r="C37" s="76"/>
      <c r="D37" s="391" t="s">
        <v>43</v>
      </c>
      <c r="E37" s="162"/>
      <c r="F37" s="152"/>
      <c r="G37" s="162"/>
      <c r="H37" s="164"/>
      <c r="I37" s="162"/>
      <c r="J37" s="152"/>
      <c r="K37" s="162"/>
      <c r="L37" s="152"/>
      <c r="M37" s="162"/>
      <c r="N37" s="164"/>
      <c r="O37" s="162"/>
      <c r="P37" s="152"/>
      <c r="Q37" s="11"/>
      <c r="R37" s="11"/>
      <c r="S37" s="11"/>
    </row>
    <row r="38" spans="1:19" s="25" customFormat="1" x14ac:dyDescent="0.2">
      <c r="A38" s="37"/>
      <c r="B38" s="75"/>
      <c r="C38" s="76">
        <v>2.5</v>
      </c>
      <c r="D38" s="389" t="s">
        <v>29</v>
      </c>
      <c r="E38" s="151"/>
      <c r="F38" s="161"/>
      <c r="G38" s="151"/>
      <c r="H38" s="163"/>
      <c r="I38" s="151"/>
      <c r="J38" s="161"/>
      <c r="K38" s="151"/>
      <c r="L38" s="161"/>
      <c r="M38" s="151"/>
      <c r="N38" s="163"/>
      <c r="O38" s="151"/>
      <c r="P38" s="161"/>
      <c r="Q38" s="11"/>
      <c r="R38" s="11"/>
      <c r="S38" s="11"/>
    </row>
    <row r="39" spans="1:19" s="25" customFormat="1" x14ac:dyDescent="0.2">
      <c r="A39" s="37"/>
      <c r="B39" s="75"/>
      <c r="C39" s="76">
        <v>2.6</v>
      </c>
      <c r="D39" s="389" t="s">
        <v>31</v>
      </c>
      <c r="E39" s="158"/>
      <c r="F39" s="159"/>
      <c r="G39" s="158"/>
      <c r="H39" s="160"/>
      <c r="I39" s="158"/>
      <c r="J39" s="159"/>
      <c r="K39" s="158"/>
      <c r="L39" s="159"/>
      <c r="M39" s="158"/>
      <c r="N39" s="160"/>
      <c r="O39" s="158"/>
      <c r="P39" s="159"/>
    </row>
    <row r="40" spans="1:19" s="25" customFormat="1" ht="28.5" customHeight="1" x14ac:dyDescent="0.2">
      <c r="A40" s="37"/>
      <c r="B40" s="75"/>
      <c r="C40" s="76"/>
      <c r="D40" s="391" t="s">
        <v>112</v>
      </c>
      <c r="E40" s="151"/>
      <c r="F40" s="161"/>
      <c r="G40" s="151"/>
      <c r="H40" s="163"/>
      <c r="I40" s="151"/>
      <c r="J40" s="161"/>
      <c r="K40" s="151"/>
      <c r="L40" s="161"/>
      <c r="M40" s="151"/>
      <c r="N40" s="163"/>
      <c r="O40" s="151"/>
      <c r="P40" s="161"/>
    </row>
    <row r="41" spans="1:19" s="25" customFormat="1" ht="27.95" customHeight="1" x14ac:dyDescent="0.2">
      <c r="A41" s="37"/>
      <c r="B41" s="75"/>
      <c r="C41" s="76"/>
      <c r="D41" s="391" t="s">
        <v>113</v>
      </c>
      <c r="E41" s="162"/>
      <c r="F41" s="152"/>
      <c r="G41" s="162"/>
      <c r="H41" s="164"/>
      <c r="I41" s="162"/>
      <c r="J41" s="152"/>
      <c r="K41" s="162"/>
      <c r="L41" s="152"/>
      <c r="M41" s="162"/>
      <c r="N41" s="164"/>
      <c r="O41" s="162"/>
      <c r="P41" s="152"/>
    </row>
    <row r="42" spans="1:19" s="25" customFormat="1" x14ac:dyDescent="0.2">
      <c r="A42" s="37"/>
      <c r="B42" s="75"/>
      <c r="C42" s="76">
        <v>2.7</v>
      </c>
      <c r="D42" s="389" t="s">
        <v>37</v>
      </c>
      <c r="E42" s="158"/>
      <c r="F42" s="159"/>
      <c r="G42" s="158"/>
      <c r="H42" s="160"/>
      <c r="I42" s="158"/>
      <c r="J42" s="159"/>
      <c r="K42" s="158"/>
      <c r="L42" s="159"/>
      <c r="M42" s="158"/>
      <c r="N42" s="160"/>
      <c r="O42" s="158"/>
      <c r="P42" s="159"/>
    </row>
    <row r="43" spans="1:19" s="25" customFormat="1" x14ac:dyDescent="0.2">
      <c r="A43" s="37"/>
      <c r="B43" s="75"/>
      <c r="C43" s="76"/>
      <c r="D43" s="391" t="s">
        <v>114</v>
      </c>
      <c r="E43" s="151"/>
      <c r="F43" s="161"/>
      <c r="G43" s="151"/>
      <c r="H43" s="163"/>
      <c r="I43" s="151"/>
      <c r="J43" s="161"/>
      <c r="K43" s="151"/>
      <c r="L43" s="161"/>
      <c r="M43" s="151"/>
      <c r="N43" s="163"/>
      <c r="O43" s="151"/>
      <c r="P43" s="161"/>
    </row>
    <row r="44" spans="1:19" s="37" customFormat="1" ht="30" x14ac:dyDescent="0.2">
      <c r="B44" s="90"/>
      <c r="C44" s="76"/>
      <c r="D44" s="391" t="s">
        <v>115</v>
      </c>
      <c r="E44" s="162"/>
      <c r="F44" s="152"/>
      <c r="G44" s="162"/>
      <c r="H44" s="164"/>
      <c r="I44" s="162"/>
      <c r="J44" s="152"/>
      <c r="K44" s="162"/>
      <c r="L44" s="152"/>
      <c r="M44" s="162"/>
      <c r="N44" s="164"/>
      <c r="O44" s="162"/>
      <c r="P44" s="152"/>
    </row>
    <row r="45" spans="1:19" s="25" customFormat="1" x14ac:dyDescent="0.2">
      <c r="A45" s="37"/>
      <c r="B45" s="75"/>
      <c r="C45" s="165" t="s">
        <v>116</v>
      </c>
      <c r="D45" s="389" t="s">
        <v>30</v>
      </c>
      <c r="E45" s="151"/>
      <c r="F45" s="166"/>
      <c r="G45" s="151"/>
      <c r="H45" s="167"/>
      <c r="I45" s="151"/>
      <c r="J45" s="166"/>
      <c r="K45" s="151"/>
      <c r="L45" s="166"/>
      <c r="M45" s="151"/>
      <c r="N45" s="167"/>
      <c r="O45" s="151"/>
      <c r="P45" s="166"/>
    </row>
    <row r="46" spans="1:19" s="25" customFormat="1" x14ac:dyDescent="0.2">
      <c r="A46" s="37"/>
      <c r="B46" s="75"/>
      <c r="C46" s="76">
        <v>2.9</v>
      </c>
      <c r="D46" s="389" t="s">
        <v>100</v>
      </c>
      <c r="E46" s="158"/>
      <c r="F46" s="168"/>
      <c r="G46" s="158"/>
      <c r="H46" s="169"/>
      <c r="I46" s="158"/>
      <c r="J46" s="168"/>
      <c r="K46" s="158"/>
      <c r="L46" s="168"/>
      <c r="M46" s="158"/>
      <c r="N46" s="169"/>
      <c r="O46" s="158"/>
      <c r="P46" s="168"/>
    </row>
    <row r="47" spans="1:19" s="25" customFormat="1" x14ac:dyDescent="0.2">
      <c r="A47" s="37"/>
      <c r="B47" s="75"/>
      <c r="C47" s="76"/>
      <c r="D47" s="391" t="s">
        <v>117</v>
      </c>
      <c r="E47" s="151"/>
      <c r="F47" s="170"/>
      <c r="G47" s="151"/>
      <c r="H47" s="171"/>
      <c r="I47" s="151"/>
      <c r="J47" s="170"/>
      <c r="K47" s="151"/>
      <c r="L47" s="170"/>
      <c r="M47" s="151"/>
      <c r="N47" s="171"/>
      <c r="O47" s="151"/>
      <c r="P47" s="170"/>
    </row>
    <row r="48" spans="1:19" s="25" customFormat="1" x14ac:dyDescent="0.2">
      <c r="A48" s="37"/>
      <c r="B48" s="75"/>
      <c r="C48" s="76"/>
      <c r="D48" s="389" t="s">
        <v>118</v>
      </c>
      <c r="E48" s="151"/>
      <c r="F48" s="170"/>
      <c r="G48" s="151"/>
      <c r="H48" s="171"/>
      <c r="I48" s="151"/>
      <c r="J48" s="170"/>
      <c r="K48" s="151"/>
      <c r="L48" s="170"/>
      <c r="M48" s="151"/>
      <c r="N48" s="171"/>
      <c r="O48" s="151"/>
      <c r="P48" s="170"/>
    </row>
    <row r="49" spans="1:16" s="25" customFormat="1" x14ac:dyDescent="0.2">
      <c r="A49" s="37"/>
      <c r="B49" s="75"/>
      <c r="C49" s="76"/>
      <c r="D49" s="389" t="s">
        <v>119</v>
      </c>
      <c r="E49" s="151"/>
      <c r="F49" s="166"/>
      <c r="G49" s="151"/>
      <c r="H49" s="167"/>
      <c r="I49" s="151"/>
      <c r="J49" s="166"/>
      <c r="K49" s="151"/>
      <c r="L49" s="166"/>
      <c r="M49" s="151"/>
      <c r="N49" s="167"/>
      <c r="O49" s="151"/>
      <c r="P49" s="166"/>
    </row>
    <row r="50" spans="1:16" s="37" customFormat="1" x14ac:dyDescent="0.2">
      <c r="B50" s="90"/>
      <c r="C50" s="172" t="s">
        <v>14</v>
      </c>
      <c r="D50" s="389" t="s">
        <v>26</v>
      </c>
      <c r="E50" s="151"/>
      <c r="F50" s="152"/>
      <c r="G50" s="151"/>
      <c r="H50" s="164"/>
      <c r="I50" s="151"/>
      <c r="J50" s="152"/>
      <c r="K50" s="151"/>
      <c r="L50" s="152"/>
      <c r="M50" s="151"/>
      <c r="N50" s="164"/>
      <c r="O50" s="151"/>
      <c r="P50" s="152"/>
    </row>
    <row r="51" spans="1:16" s="37" customFormat="1" x14ac:dyDescent="0.2">
      <c r="A51" s="173"/>
      <c r="B51" s="90"/>
      <c r="C51" s="172" t="s">
        <v>120</v>
      </c>
      <c r="D51" s="391"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5138.9612660975699</v>
      </c>
      <c r="N51" s="104">
        <f>N30+N33+N37+N41+N44+N47+N48+N50</f>
        <v>-39514.778561472383</v>
      </c>
      <c r="O51" s="103">
        <f>O29+O32-O34+O36-O38+O40+O43-O45+O47+O48-O49+O50</f>
        <v>7007.0361322972058</v>
      </c>
      <c r="P51" s="104">
        <f>P30+P33+P37+P41+P44+P47+P48+P50</f>
        <v>-2375.5794242072011</v>
      </c>
    </row>
    <row r="52" spans="1:16" s="25" customFormat="1" ht="15.75" thickBot="1" x14ac:dyDescent="0.25">
      <c r="A52" s="37"/>
      <c r="B52" s="153"/>
      <c r="C52" s="123"/>
      <c r="D52" s="405"/>
      <c r="E52" s="174"/>
      <c r="F52" s="175"/>
      <c r="G52" s="174"/>
      <c r="H52" s="176"/>
      <c r="I52" s="174"/>
      <c r="J52" s="175"/>
      <c r="K52" s="174"/>
      <c r="L52" s="175"/>
      <c r="M52" s="174"/>
      <c r="N52" s="176"/>
      <c r="O52" s="174"/>
      <c r="P52" s="175"/>
    </row>
    <row r="53" spans="1:16" s="25" customFormat="1" x14ac:dyDescent="0.2">
      <c r="A53" s="37"/>
      <c r="B53" s="24"/>
      <c r="C53" s="24"/>
      <c r="D53" s="24"/>
    </row>
    <row r="54" spans="1:16" s="25" customFormat="1" ht="15.75" x14ac:dyDescent="0.25">
      <c r="A54" s="37"/>
      <c r="B54" s="140"/>
      <c r="C54" s="140" t="s">
        <v>61</v>
      </c>
      <c r="D54" s="140"/>
    </row>
    <row r="55" spans="1:16" s="25" customFormat="1" ht="13.15" customHeight="1" x14ac:dyDescent="0.25">
      <c r="A55" s="37"/>
      <c r="B55" s="140"/>
      <c r="C55" s="140"/>
      <c r="D55" s="177" t="s">
        <v>137</v>
      </c>
    </row>
    <row r="56" spans="1:16" s="25" customFormat="1" ht="15.75" x14ac:dyDescent="0.25">
      <c r="A56" s="37"/>
      <c r="B56" s="140"/>
      <c r="C56" s="140"/>
      <c r="D56" s="140" t="s">
        <v>71</v>
      </c>
    </row>
    <row r="57" spans="1:16" s="25" customFormat="1" ht="13.15" customHeight="1" x14ac:dyDescent="0.25">
      <c r="A57" s="37"/>
      <c r="B57" s="140"/>
      <c r="C57" s="140"/>
      <c r="D57" s="140" t="s">
        <v>66</v>
      </c>
      <c r="E57" s="178"/>
    </row>
    <row r="58" spans="1:16" s="25" customFormat="1" ht="13.15" customHeight="1" x14ac:dyDescent="0.2">
      <c r="A58" s="37"/>
      <c r="B58" s="24"/>
      <c r="C58" s="141"/>
      <c r="D58" s="177" t="s">
        <v>101</v>
      </c>
    </row>
    <row r="59" spans="1:16" s="25" customFormat="1" ht="13.15" customHeight="1" x14ac:dyDescent="0.2">
      <c r="A59" s="37"/>
      <c r="C59" s="143"/>
      <c r="D59" s="143"/>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77" priority="148" stopIfTrue="1" operator="lessThan">
      <formula>0</formula>
    </cfRule>
  </conditionalFormatting>
  <conditionalFormatting sqref="O49 O45 M45 M49 K45 K49 K40 M40 O40 O38 M38 K38 K34 L41 N41 P41 K32 K36 M36 O36 L33 L37 N37 P37 L44 N44 P44">
    <cfRule type="cellIs" dxfId="76" priority="72" stopIfTrue="1" operator="lessThan">
      <formula>0</formula>
    </cfRule>
  </conditionalFormatting>
  <conditionalFormatting sqref="G22:G25">
    <cfRule type="cellIs" dxfId="75" priority="69" stopIfTrue="1" operator="lessThan">
      <formula>0</formula>
    </cfRule>
  </conditionalFormatting>
  <conditionalFormatting sqref="K22:K25">
    <cfRule type="cellIs" dxfId="74" priority="67" stopIfTrue="1" operator="lessThan">
      <formula>0</formula>
    </cfRule>
  </conditionalFormatting>
  <conditionalFormatting sqref="G29 H30">
    <cfRule type="cellIs" dxfId="73" priority="64" stopIfTrue="1" operator="lessThan">
      <formula>0</formula>
    </cfRule>
  </conditionalFormatting>
  <conditionalFormatting sqref="I29 J30">
    <cfRule type="cellIs" dxfId="72" priority="63" stopIfTrue="1" operator="lessThan">
      <formula>0</formula>
    </cfRule>
  </conditionalFormatting>
  <conditionalFormatting sqref="K29 L30">
    <cfRule type="cellIs" dxfId="71" priority="62" stopIfTrue="1" operator="lessThan">
      <formula>0</formula>
    </cfRule>
  </conditionalFormatting>
  <conditionalFormatting sqref="F22">
    <cfRule type="cellIs" dxfId="70" priority="59" stopIfTrue="1" operator="lessThan">
      <formula>0</formula>
    </cfRule>
  </conditionalFormatting>
  <conditionalFormatting sqref="F23">
    <cfRule type="cellIs" dxfId="69" priority="58" stopIfTrue="1" operator="lessThan">
      <formula>0</formula>
    </cfRule>
  </conditionalFormatting>
  <conditionalFormatting sqref="F24">
    <cfRule type="cellIs" dxfId="68" priority="57" stopIfTrue="1" operator="lessThan">
      <formula>0</formula>
    </cfRule>
  </conditionalFormatting>
  <conditionalFormatting sqref="F25">
    <cfRule type="cellIs" dxfId="67" priority="56" stopIfTrue="1" operator="lessThan">
      <formula>0</formula>
    </cfRule>
  </conditionalFormatting>
  <conditionalFormatting sqref="H22">
    <cfRule type="cellIs" dxfId="66" priority="55" stopIfTrue="1" operator="lessThan">
      <formula>0</formula>
    </cfRule>
  </conditionalFormatting>
  <conditionalFormatting sqref="H23">
    <cfRule type="cellIs" dxfId="65" priority="54" stopIfTrue="1" operator="lessThan">
      <formula>0</formula>
    </cfRule>
  </conditionalFormatting>
  <conditionalFormatting sqref="H24">
    <cfRule type="cellIs" dxfId="64" priority="53" stopIfTrue="1" operator="lessThan">
      <formula>0</formula>
    </cfRule>
  </conditionalFormatting>
  <conditionalFormatting sqref="H25">
    <cfRule type="cellIs" dxfId="63" priority="52" stopIfTrue="1" operator="lessThan">
      <formula>0</formula>
    </cfRule>
  </conditionalFormatting>
  <conditionalFormatting sqref="E51">
    <cfRule type="cellIs" dxfId="62" priority="47" stopIfTrue="1" operator="lessThan">
      <formula>0</formula>
    </cfRule>
  </conditionalFormatting>
  <conditionalFormatting sqref="F51">
    <cfRule type="cellIs" dxfId="61" priority="46" stopIfTrue="1" operator="lessThan">
      <formula>0</formula>
    </cfRule>
  </conditionalFormatting>
  <conditionalFormatting sqref="L22">
    <cfRule type="cellIs" dxfId="60" priority="45" stopIfTrue="1" operator="lessThan">
      <formula>0</formula>
    </cfRule>
  </conditionalFormatting>
  <conditionalFormatting sqref="L23">
    <cfRule type="cellIs" dxfId="59" priority="44" stopIfTrue="1" operator="lessThan">
      <formula>0</formula>
    </cfRule>
  </conditionalFormatting>
  <conditionalFormatting sqref="L24">
    <cfRule type="cellIs" dxfId="58" priority="43" stopIfTrue="1" operator="lessThan">
      <formula>0</formula>
    </cfRule>
  </conditionalFormatting>
  <conditionalFormatting sqref="L25">
    <cfRule type="cellIs" dxfId="57" priority="42" stopIfTrue="1" operator="lessThan">
      <formula>0</formula>
    </cfRule>
  </conditionalFormatting>
  <conditionalFormatting sqref="G51">
    <cfRule type="cellIs" dxfId="56" priority="33" stopIfTrue="1" operator="lessThan">
      <formula>0</formula>
    </cfRule>
  </conditionalFormatting>
  <conditionalFormatting sqref="H51">
    <cfRule type="cellIs" dxfId="55" priority="32" stopIfTrue="1" operator="lessThan">
      <formula>0</formula>
    </cfRule>
  </conditionalFormatting>
  <conditionalFormatting sqref="I51">
    <cfRule type="cellIs" dxfId="54" priority="31" stopIfTrue="1" operator="lessThan">
      <formula>0</formula>
    </cfRule>
  </conditionalFormatting>
  <conditionalFormatting sqref="J51">
    <cfRule type="cellIs" dxfId="53" priority="30" stopIfTrue="1" operator="lessThan">
      <formula>0</formula>
    </cfRule>
  </conditionalFormatting>
  <conditionalFormatting sqref="K51">
    <cfRule type="cellIs" dxfId="52" priority="29" stopIfTrue="1" operator="lessThan">
      <formula>0</formula>
    </cfRule>
  </conditionalFormatting>
  <conditionalFormatting sqref="L51">
    <cfRule type="cellIs" dxfId="51" priority="28" stopIfTrue="1" operator="lessThan">
      <formula>0</formula>
    </cfRule>
  </conditionalFormatting>
  <conditionalFormatting sqref="M51">
    <cfRule type="cellIs" dxfId="50" priority="27" stopIfTrue="1" operator="lessThan">
      <formula>0</formula>
    </cfRule>
  </conditionalFormatting>
  <conditionalFormatting sqref="N51">
    <cfRule type="cellIs" dxfId="49" priority="26" stopIfTrue="1" operator="lessThan">
      <formula>0</formula>
    </cfRule>
  </conditionalFormatting>
  <conditionalFormatting sqref="O51">
    <cfRule type="cellIs" dxfId="48" priority="25" stopIfTrue="1" operator="lessThan">
      <formula>0</formula>
    </cfRule>
  </conditionalFormatting>
  <conditionalFormatting sqref="P51">
    <cfRule type="cellIs" dxfId="47" priority="24" stopIfTrue="1" operator="lessThan">
      <formula>0</formula>
    </cfRule>
  </conditionalFormatting>
  <conditionalFormatting sqref="I25">
    <cfRule type="cellIs" dxfId="46" priority="23" stopIfTrue="1" operator="lessThan">
      <formula>0</formula>
    </cfRule>
  </conditionalFormatting>
  <conditionalFormatting sqref="I22">
    <cfRule type="cellIs" dxfId="45" priority="22" stopIfTrue="1" operator="lessThan">
      <formula>0</formula>
    </cfRule>
  </conditionalFormatting>
  <conditionalFormatting sqref="I24">
    <cfRule type="cellIs" dxfId="44" priority="21" stopIfTrue="1" operator="lessThan">
      <formula>0</formula>
    </cfRule>
  </conditionalFormatting>
  <conditionalFormatting sqref="I23">
    <cfRule type="cellIs" dxfId="43" priority="20" stopIfTrue="1" operator="lessThan">
      <formula>0</formula>
    </cfRule>
  </conditionalFormatting>
  <conditionalFormatting sqref="M25">
    <cfRule type="cellIs" dxfId="42" priority="19" stopIfTrue="1" operator="lessThan">
      <formula>0</formula>
    </cfRule>
  </conditionalFormatting>
  <conditionalFormatting sqref="M24">
    <cfRule type="cellIs" dxfId="41" priority="18" stopIfTrue="1" operator="lessThan">
      <formula>0</formula>
    </cfRule>
  </conditionalFormatting>
  <conditionalFormatting sqref="N22">
    <cfRule type="cellIs" dxfId="40" priority="17" stopIfTrue="1" operator="lessThan">
      <formula>0</formula>
    </cfRule>
  </conditionalFormatting>
  <conditionalFormatting sqref="M22">
    <cfRule type="cellIs" dxfId="39" priority="16" stopIfTrue="1" operator="lessThan">
      <formula>0</formula>
    </cfRule>
  </conditionalFormatting>
  <conditionalFormatting sqref="M23">
    <cfRule type="cellIs" dxfId="38" priority="15" stopIfTrue="1" operator="lessThan">
      <formula>0</formula>
    </cfRule>
  </conditionalFormatting>
  <conditionalFormatting sqref="M29">
    <cfRule type="cellIs" dxfId="37" priority="14" stopIfTrue="1" operator="lessThan">
      <formula>0</formula>
    </cfRule>
  </conditionalFormatting>
  <conditionalFormatting sqref="N30">
    <cfRule type="cellIs" dxfId="36" priority="13" stopIfTrue="1" operator="lessThan">
      <formula>0</formula>
    </cfRule>
  </conditionalFormatting>
  <conditionalFormatting sqref="M32">
    <cfRule type="cellIs" dxfId="35" priority="12" stopIfTrue="1" operator="lessThan">
      <formula>0</formula>
    </cfRule>
  </conditionalFormatting>
  <conditionalFormatting sqref="N33">
    <cfRule type="cellIs" dxfId="34" priority="11" stopIfTrue="1" operator="lessThan">
      <formula>0</formula>
    </cfRule>
  </conditionalFormatting>
  <conditionalFormatting sqref="M34">
    <cfRule type="cellIs" dxfId="33" priority="10" stopIfTrue="1" operator="lessThan">
      <formula>0</formula>
    </cfRule>
  </conditionalFormatting>
  <conditionalFormatting sqref="O25">
    <cfRule type="cellIs" dxfId="32" priority="9" stopIfTrue="1" operator="lessThan">
      <formula>0</formula>
    </cfRule>
  </conditionalFormatting>
  <conditionalFormatting sqref="O22 O24">
    <cfRule type="cellIs" dxfId="31" priority="8" stopIfTrue="1" operator="lessThan">
      <formula>0</formula>
    </cfRule>
  </conditionalFormatting>
  <conditionalFormatting sqref="P22">
    <cfRule type="cellIs" dxfId="30" priority="7" stopIfTrue="1" operator="lessThan">
      <formula>0</formula>
    </cfRule>
  </conditionalFormatting>
  <conditionalFormatting sqref="O23">
    <cfRule type="cellIs" dxfId="29" priority="6" stopIfTrue="1" operator="lessThan">
      <formula>0</formula>
    </cfRule>
  </conditionalFormatting>
  <conditionalFormatting sqref="O29">
    <cfRule type="cellIs" dxfId="28" priority="5" stopIfTrue="1" operator="lessThan">
      <formula>0</formula>
    </cfRule>
  </conditionalFormatting>
  <conditionalFormatting sqref="P30">
    <cfRule type="cellIs" dxfId="27" priority="4" stopIfTrue="1" operator="lessThan">
      <formula>0</formula>
    </cfRule>
  </conditionalFormatting>
  <conditionalFormatting sqref="O32">
    <cfRule type="cellIs" dxfId="26" priority="3" stopIfTrue="1" operator="lessThan">
      <formula>0</formula>
    </cfRule>
  </conditionalFormatting>
  <conditionalFormatting sqref="P33">
    <cfRule type="cellIs" dxfId="25" priority="2" stopIfTrue="1" operator="lessThan">
      <formula>0</formula>
    </cfRule>
  </conditionalFormatting>
  <conditionalFormatting sqref="O34">
    <cfRule type="cellIs" dxfId="24"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16" zoomScaleNormal="100" workbookViewId="0">
      <selection activeCell="D20" sqref="D20"/>
    </sheetView>
  </sheetViews>
  <sheetFormatPr defaultRowHeight="15" x14ac:dyDescent="0.2"/>
  <cols>
    <col min="1" max="1" width="1.85546875" style="2" customWidth="1"/>
    <col min="2" max="2" width="69.85546875" style="181"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79">
        <f>'Cover Page'!C7</f>
        <v>70408</v>
      </c>
      <c r="D6" s="331" t="s">
        <v>125</v>
      </c>
    </row>
    <row r="7" spans="2:5" s="2" customFormat="1" ht="15.75" customHeight="1" x14ac:dyDescent="0.25">
      <c r="B7" s="42" t="s">
        <v>88</v>
      </c>
    </row>
    <row r="8" spans="2:5" s="2" customFormat="1" ht="15" customHeight="1" x14ac:dyDescent="0.2">
      <c r="B8" s="180" t="str">
        <f>'Cover Page'!C8</f>
        <v>Union Security Insurance Company</v>
      </c>
    </row>
    <row r="9" spans="2:5" s="2" customFormat="1" ht="15.75" customHeight="1" x14ac:dyDescent="0.25">
      <c r="B9" s="52" t="s">
        <v>90</v>
      </c>
    </row>
    <row r="10" spans="2:5" s="2" customFormat="1" ht="15" customHeight="1" x14ac:dyDescent="0.2">
      <c r="B10" s="180">
        <f>'Cover Page'!C9</f>
        <v>0</v>
      </c>
    </row>
    <row r="11" spans="2:5" s="2" customFormat="1" ht="15.75" x14ac:dyDescent="0.25">
      <c r="B11" s="52" t="s">
        <v>85</v>
      </c>
    </row>
    <row r="12" spans="2:5" s="2" customFormat="1" x14ac:dyDescent="0.2">
      <c r="B12" s="180" t="str">
        <f>'Cover Page'!C6</f>
        <v>2021</v>
      </c>
    </row>
    <row r="13" spans="2:5" s="2" customFormat="1" x14ac:dyDescent="0.2">
      <c r="B13" s="181"/>
    </row>
    <row r="14" spans="2:5" s="2" customFormat="1" ht="15.75" thickBot="1" x14ac:dyDescent="0.25">
      <c r="B14" s="181"/>
    </row>
    <row r="15" spans="2:5" s="181" customFormat="1" ht="16.5" thickBot="1" x14ac:dyDescent="0.3">
      <c r="B15" s="182" t="s">
        <v>74</v>
      </c>
      <c r="C15" s="189" t="s">
        <v>75</v>
      </c>
      <c r="D15" s="373" t="s">
        <v>76</v>
      </c>
      <c r="E15" s="190"/>
    </row>
    <row r="16" spans="2:5" s="192" customFormat="1" ht="16.5" thickBot="1" x14ac:dyDescent="0.3">
      <c r="B16" s="183">
        <v>1</v>
      </c>
      <c r="C16" s="191">
        <v>2</v>
      </c>
      <c r="D16" s="372">
        <v>3</v>
      </c>
    </row>
    <row r="17" spans="2:5" s="181" customFormat="1" ht="15.75" x14ac:dyDescent="0.25">
      <c r="B17" s="184" t="s">
        <v>77</v>
      </c>
      <c r="C17" s="193"/>
      <c r="D17" s="329"/>
      <c r="E17" s="190"/>
    </row>
    <row r="18" spans="2:5" s="181" customFormat="1" ht="35.25" customHeight="1" x14ac:dyDescent="0.2">
      <c r="B18" s="437" t="s">
        <v>163</v>
      </c>
      <c r="C18" s="194"/>
      <c r="D18" s="330" t="s">
        <v>165</v>
      </c>
      <c r="E18" s="190"/>
    </row>
    <row r="19" spans="2:5" s="181" customFormat="1" ht="35.25" customHeight="1" x14ac:dyDescent="0.2">
      <c r="B19" s="437" t="s">
        <v>164</v>
      </c>
      <c r="C19" s="194"/>
      <c r="D19" s="330" t="s">
        <v>166</v>
      </c>
      <c r="E19" s="190"/>
    </row>
    <row r="20" spans="2:5" s="181" customFormat="1" ht="35.25" customHeight="1" x14ac:dyDescent="0.2">
      <c r="B20" s="437"/>
      <c r="C20" s="194"/>
      <c r="D20" s="330"/>
      <c r="E20" s="190"/>
    </row>
    <row r="21" spans="2:5" s="181" customFormat="1" ht="35.25" customHeight="1" x14ac:dyDescent="0.2">
      <c r="B21" s="185"/>
      <c r="C21" s="194"/>
      <c r="D21" s="330"/>
      <c r="E21" s="190"/>
    </row>
    <row r="22" spans="2:5" s="181" customFormat="1" ht="35.25" customHeight="1" x14ac:dyDescent="0.2">
      <c r="B22" s="185"/>
      <c r="C22" s="194"/>
      <c r="D22" s="330"/>
      <c r="E22" s="190"/>
    </row>
    <row r="23" spans="2:5" s="181" customFormat="1" ht="35.25" customHeight="1" thickBot="1" x14ac:dyDescent="0.25">
      <c r="B23" s="185"/>
      <c r="C23" s="194"/>
      <c r="D23" s="330"/>
      <c r="E23" s="190"/>
    </row>
    <row r="24" spans="2:5" s="181" customFormat="1" ht="15.75" x14ac:dyDescent="0.25">
      <c r="B24" s="184" t="s">
        <v>78</v>
      </c>
      <c r="C24" s="193"/>
      <c r="D24" s="329"/>
      <c r="E24" s="190"/>
    </row>
    <row r="25" spans="2:5" s="181" customFormat="1" x14ac:dyDescent="0.2">
      <c r="B25" s="186" t="s">
        <v>79</v>
      </c>
      <c r="C25" s="195"/>
      <c r="D25" s="328"/>
      <c r="E25" s="190"/>
    </row>
    <row r="26" spans="2:5" s="181" customFormat="1" ht="35.25" customHeight="1" x14ac:dyDescent="0.2">
      <c r="B26" s="438" t="s">
        <v>58</v>
      </c>
      <c r="C26" s="194"/>
      <c r="D26" s="330" t="s">
        <v>168</v>
      </c>
      <c r="E26" s="190"/>
    </row>
    <row r="27" spans="2:5" s="181" customFormat="1" ht="35.25" customHeight="1" x14ac:dyDescent="0.2">
      <c r="B27" s="437" t="s">
        <v>167</v>
      </c>
      <c r="C27" s="194"/>
      <c r="D27" s="330" t="s">
        <v>169</v>
      </c>
      <c r="E27" s="190"/>
    </row>
    <row r="28" spans="2:5" s="181" customFormat="1" ht="35.25" customHeight="1" x14ac:dyDescent="0.2">
      <c r="B28" s="185"/>
      <c r="C28" s="194"/>
      <c r="D28" s="330"/>
      <c r="E28" s="190"/>
    </row>
    <row r="29" spans="2:5" s="181" customFormat="1" ht="35.25" customHeight="1" x14ac:dyDescent="0.2">
      <c r="B29" s="185"/>
      <c r="C29" s="196"/>
      <c r="D29" s="330"/>
      <c r="E29" s="190"/>
    </row>
    <row r="30" spans="2:5" s="181" customFormat="1" ht="35.25" customHeight="1" x14ac:dyDescent="0.2">
      <c r="B30" s="185"/>
      <c r="C30" s="196"/>
      <c r="D30" s="330"/>
      <c r="E30" s="190"/>
    </row>
    <row r="31" spans="2:5" s="181" customFormat="1" ht="35.25" customHeight="1" x14ac:dyDescent="0.2">
      <c r="B31" s="185"/>
      <c r="C31" s="197"/>
      <c r="D31" s="330"/>
      <c r="E31" s="190"/>
    </row>
    <row r="32" spans="2:5" s="181" customFormat="1" x14ac:dyDescent="0.2">
      <c r="B32" s="187" t="s">
        <v>80</v>
      </c>
      <c r="C32" s="198"/>
      <c r="D32" s="328"/>
      <c r="E32" s="190"/>
    </row>
    <row r="33" spans="2:5" s="181" customFormat="1" ht="35.25" customHeight="1" x14ac:dyDescent="0.2">
      <c r="B33" s="438" t="s">
        <v>104</v>
      </c>
      <c r="C33" s="194"/>
      <c r="D33" s="330" t="s">
        <v>170</v>
      </c>
      <c r="E33" s="190"/>
    </row>
    <row r="34" spans="2:5" s="181" customFormat="1" ht="35.25" customHeight="1" x14ac:dyDescent="0.2">
      <c r="B34" s="185"/>
      <c r="C34" s="194"/>
      <c r="D34" s="330"/>
      <c r="E34" s="190"/>
    </row>
    <row r="35" spans="2:5" s="181" customFormat="1" ht="35.25" customHeight="1" x14ac:dyDescent="0.2">
      <c r="B35" s="185"/>
      <c r="C35" s="194"/>
      <c r="D35" s="330"/>
      <c r="E35" s="190"/>
    </row>
    <row r="36" spans="2:5" s="181" customFormat="1" ht="35.25" customHeight="1" x14ac:dyDescent="0.2">
      <c r="B36" s="185"/>
      <c r="C36" s="196"/>
      <c r="D36" s="330"/>
      <c r="E36" s="190"/>
    </row>
    <row r="37" spans="2:5" s="181" customFormat="1" ht="35.25" customHeight="1" x14ac:dyDescent="0.2">
      <c r="B37" s="185"/>
      <c r="C37" s="196"/>
      <c r="D37" s="330"/>
      <c r="E37" s="190"/>
    </row>
    <row r="38" spans="2:5" s="181" customFormat="1" ht="35.25" customHeight="1" x14ac:dyDescent="0.2">
      <c r="B38" s="185"/>
      <c r="C38" s="197"/>
      <c r="D38" s="330"/>
      <c r="E38" s="190"/>
    </row>
    <row r="39" spans="2:5" s="181" customFormat="1" x14ac:dyDescent="0.2">
      <c r="B39" s="187" t="s">
        <v>81</v>
      </c>
      <c r="C39" s="198"/>
      <c r="D39" s="328"/>
      <c r="E39" s="190"/>
    </row>
    <row r="40" spans="2:5" s="181" customFormat="1" ht="35.25" customHeight="1" x14ac:dyDescent="0.2">
      <c r="B40" s="185"/>
      <c r="C40" s="194"/>
      <c r="D40" s="330"/>
      <c r="E40" s="190"/>
    </row>
    <row r="41" spans="2:5" s="181" customFormat="1" ht="35.25" customHeight="1" x14ac:dyDescent="0.2">
      <c r="B41" s="185"/>
      <c r="C41" s="194"/>
      <c r="D41" s="330"/>
      <c r="E41" s="190"/>
    </row>
    <row r="42" spans="2:5" s="181" customFormat="1" ht="35.25" customHeight="1" x14ac:dyDescent="0.2">
      <c r="B42" s="185"/>
      <c r="C42" s="194"/>
      <c r="D42" s="330"/>
      <c r="E42" s="190"/>
    </row>
    <row r="43" spans="2:5" s="181" customFormat="1" ht="35.25" customHeight="1" x14ac:dyDescent="0.2">
      <c r="B43" s="185"/>
      <c r="C43" s="196"/>
      <c r="D43" s="330"/>
      <c r="E43" s="190"/>
    </row>
    <row r="44" spans="2:5" s="181" customFormat="1" ht="35.25" customHeight="1" x14ac:dyDescent="0.2">
      <c r="B44" s="185"/>
      <c r="C44" s="196"/>
      <c r="D44" s="330"/>
      <c r="E44" s="190"/>
    </row>
    <row r="45" spans="2:5" s="181" customFormat="1" ht="35.25" customHeight="1" x14ac:dyDescent="0.2">
      <c r="B45" s="185"/>
      <c r="C45" s="197"/>
      <c r="D45" s="330"/>
      <c r="E45" s="190"/>
    </row>
    <row r="46" spans="2:5" s="181" customFormat="1" x14ac:dyDescent="0.2">
      <c r="B46" s="187" t="s">
        <v>82</v>
      </c>
      <c r="C46" s="198"/>
      <c r="D46" s="328"/>
      <c r="E46" s="190"/>
    </row>
    <row r="47" spans="2:5" s="181" customFormat="1" ht="35.25" customHeight="1" x14ac:dyDescent="0.2">
      <c r="B47" s="439" t="s">
        <v>171</v>
      </c>
      <c r="C47" s="194"/>
      <c r="D47" s="330" t="s">
        <v>172</v>
      </c>
      <c r="E47" s="190"/>
    </row>
    <row r="48" spans="2:5" s="181" customFormat="1" ht="35.25" customHeight="1" x14ac:dyDescent="0.2">
      <c r="B48" s="185"/>
      <c r="C48" s="194"/>
      <c r="D48" s="330"/>
      <c r="E48" s="190"/>
    </row>
    <row r="49" spans="2:5" s="181" customFormat="1" ht="35.25" customHeight="1" x14ac:dyDescent="0.2">
      <c r="B49" s="185"/>
      <c r="C49" s="194"/>
      <c r="D49" s="330"/>
      <c r="E49" s="190"/>
    </row>
    <row r="50" spans="2:5" s="181" customFormat="1" ht="35.25" customHeight="1" x14ac:dyDescent="0.2">
      <c r="B50" s="185"/>
      <c r="C50" s="196"/>
      <c r="D50" s="330"/>
      <c r="E50" s="190"/>
    </row>
    <row r="51" spans="2:5" s="181" customFormat="1" ht="35.25" customHeight="1" x14ac:dyDescent="0.2">
      <c r="B51" s="185"/>
      <c r="C51" s="196"/>
      <c r="D51" s="330"/>
      <c r="E51" s="190"/>
    </row>
    <row r="52" spans="2:5" s="181" customFormat="1" ht="35.25" customHeight="1" thickBot="1" x14ac:dyDescent="0.25">
      <c r="B52" s="185"/>
      <c r="C52" s="197"/>
      <c r="D52" s="330"/>
      <c r="E52" s="190"/>
    </row>
    <row r="53" spans="2:5" s="181" customFormat="1" ht="15.75" x14ac:dyDescent="0.25">
      <c r="B53" s="184" t="s">
        <v>108</v>
      </c>
      <c r="C53" s="193"/>
      <c r="D53" s="329"/>
      <c r="E53" s="190"/>
    </row>
    <row r="54" spans="2:5" s="181" customFormat="1" x14ac:dyDescent="0.2">
      <c r="B54" s="188" t="s">
        <v>109</v>
      </c>
      <c r="C54" s="195"/>
      <c r="D54" s="328"/>
      <c r="E54" s="190"/>
    </row>
    <row r="55" spans="2:5" s="201" customFormat="1" ht="35.25" customHeight="1" x14ac:dyDescent="0.2">
      <c r="B55" s="440" t="s">
        <v>173</v>
      </c>
      <c r="C55" s="199"/>
      <c r="D55" s="330" t="s">
        <v>174</v>
      </c>
      <c r="E55" s="200"/>
    </row>
    <row r="56" spans="2:5" s="201" customFormat="1" ht="35.25" customHeight="1" x14ac:dyDescent="0.2">
      <c r="B56" s="185"/>
      <c r="C56" s="196"/>
      <c r="D56" s="330"/>
      <c r="E56" s="200"/>
    </row>
    <row r="57" spans="2:5" s="201" customFormat="1" ht="35.25" customHeight="1" x14ac:dyDescent="0.2">
      <c r="B57" s="185"/>
      <c r="C57" s="196"/>
      <c r="D57" s="330"/>
      <c r="E57" s="200"/>
    </row>
    <row r="58" spans="2:5" s="201" customFormat="1" ht="35.25" customHeight="1" x14ac:dyDescent="0.2">
      <c r="B58" s="185"/>
      <c r="C58" s="196"/>
      <c r="D58" s="330"/>
      <c r="E58" s="200"/>
    </row>
    <row r="59" spans="2:5" s="201" customFormat="1" ht="35.25" customHeight="1" x14ac:dyDescent="0.2">
      <c r="B59" s="185"/>
      <c r="C59" s="196"/>
      <c r="D59" s="330"/>
      <c r="E59" s="200"/>
    </row>
    <row r="60" spans="2:5" s="201" customFormat="1" ht="35.25" customHeight="1" x14ac:dyDescent="0.2">
      <c r="B60" s="185"/>
      <c r="C60" s="202"/>
      <c r="D60" s="330"/>
      <c r="E60" s="200"/>
    </row>
    <row r="61" spans="2:5" s="181" customFormat="1" x14ac:dyDescent="0.2">
      <c r="B61" s="188" t="s">
        <v>110</v>
      </c>
      <c r="C61" s="195"/>
      <c r="D61" s="328"/>
      <c r="E61" s="190"/>
    </row>
    <row r="62" spans="2:5" s="201" customFormat="1" ht="35.25" customHeight="1" x14ac:dyDescent="0.2">
      <c r="B62" s="185" t="s">
        <v>175</v>
      </c>
      <c r="C62" s="199"/>
      <c r="D62" s="330" t="s">
        <v>176</v>
      </c>
      <c r="E62" s="200"/>
    </row>
    <row r="63" spans="2:5" s="201" customFormat="1" ht="35.25" customHeight="1" x14ac:dyDescent="0.2">
      <c r="B63" s="185"/>
      <c r="C63" s="194"/>
      <c r="D63" s="330"/>
      <c r="E63" s="200"/>
    </row>
    <row r="64" spans="2:5" s="201" customFormat="1" ht="35.25" customHeight="1" x14ac:dyDescent="0.2">
      <c r="B64" s="185"/>
      <c r="C64" s="196"/>
      <c r="D64" s="330"/>
      <c r="E64" s="200"/>
    </row>
    <row r="65" spans="2:5" s="201" customFormat="1" ht="35.25" customHeight="1" x14ac:dyDescent="0.2">
      <c r="B65" s="185"/>
      <c r="C65" s="196"/>
      <c r="D65" s="330"/>
      <c r="E65" s="200"/>
    </row>
    <row r="66" spans="2:5" s="201" customFormat="1" ht="35.25" customHeight="1" x14ac:dyDescent="0.2">
      <c r="B66" s="185"/>
      <c r="C66" s="196"/>
      <c r="D66" s="330"/>
      <c r="E66" s="200"/>
    </row>
    <row r="67" spans="2:5" s="201" customFormat="1" ht="35.25" customHeight="1" x14ac:dyDescent="0.2">
      <c r="B67" s="185"/>
      <c r="C67" s="202"/>
      <c r="D67" s="330"/>
      <c r="E67" s="200"/>
    </row>
    <row r="68" spans="2:5" s="181" customFormat="1" x14ac:dyDescent="0.2">
      <c r="B68" s="188" t="s">
        <v>111</v>
      </c>
      <c r="C68" s="195"/>
      <c r="D68" s="328"/>
      <c r="E68" s="190"/>
    </row>
    <row r="69" spans="2:5" s="201" customFormat="1" ht="35.25" customHeight="1" x14ac:dyDescent="0.2">
      <c r="B69" s="185"/>
      <c r="C69" s="199"/>
      <c r="D69" s="330"/>
      <c r="E69" s="200"/>
    </row>
    <row r="70" spans="2:5" s="201" customFormat="1" ht="35.25" customHeight="1" x14ac:dyDescent="0.2">
      <c r="B70" s="185"/>
      <c r="C70" s="194"/>
      <c r="D70" s="330"/>
      <c r="E70" s="200"/>
    </row>
    <row r="71" spans="2:5" s="201" customFormat="1" ht="35.25" customHeight="1" x14ac:dyDescent="0.2">
      <c r="B71" s="185"/>
      <c r="C71" s="196"/>
      <c r="D71" s="330"/>
      <c r="E71" s="200"/>
    </row>
    <row r="72" spans="2:5" s="201" customFormat="1" ht="35.25" customHeight="1" x14ac:dyDescent="0.2">
      <c r="B72" s="185"/>
      <c r="C72" s="196"/>
      <c r="D72" s="330"/>
      <c r="E72" s="200"/>
    </row>
    <row r="73" spans="2:5" s="201" customFormat="1" ht="35.25" customHeight="1" x14ac:dyDescent="0.2">
      <c r="B73" s="185"/>
      <c r="C73" s="196"/>
      <c r="D73" s="330"/>
      <c r="E73" s="200"/>
    </row>
    <row r="74" spans="2:5" s="201" customFormat="1" ht="35.25" customHeight="1" x14ac:dyDescent="0.2">
      <c r="B74" s="185"/>
      <c r="C74" s="202"/>
      <c r="D74" s="330"/>
      <c r="E74" s="200"/>
    </row>
    <row r="75" spans="2:5" s="181" customFormat="1" x14ac:dyDescent="0.2">
      <c r="B75" s="188" t="s">
        <v>128</v>
      </c>
      <c r="C75" s="195"/>
      <c r="D75" s="328"/>
      <c r="E75" s="190"/>
    </row>
    <row r="76" spans="2:5" s="201" customFormat="1" ht="35.25" customHeight="1" x14ac:dyDescent="0.2">
      <c r="B76" s="439" t="s">
        <v>177</v>
      </c>
      <c r="C76" s="199"/>
      <c r="D76" s="330" t="s">
        <v>178</v>
      </c>
      <c r="E76" s="200"/>
    </row>
    <row r="77" spans="2:5" s="201" customFormat="1" ht="35.25" customHeight="1" x14ac:dyDescent="0.2">
      <c r="B77" s="185"/>
      <c r="C77" s="194"/>
      <c r="D77" s="330"/>
      <c r="E77" s="200"/>
    </row>
    <row r="78" spans="2:5" s="201" customFormat="1" ht="60" x14ac:dyDescent="0.2">
      <c r="B78" s="185"/>
      <c r="C78" s="196"/>
      <c r="D78" s="330" t="s">
        <v>179</v>
      </c>
      <c r="E78" s="200"/>
    </row>
    <row r="79" spans="2:5" s="201" customFormat="1" ht="35.25" customHeight="1" x14ac:dyDescent="0.2">
      <c r="B79" s="185"/>
      <c r="C79" s="196"/>
      <c r="D79" s="330"/>
      <c r="E79" s="200"/>
    </row>
    <row r="80" spans="2:5" s="201" customFormat="1" ht="35.25" customHeight="1" x14ac:dyDescent="0.2">
      <c r="B80" s="185"/>
      <c r="C80" s="196"/>
      <c r="D80" s="330"/>
      <c r="E80" s="200"/>
    </row>
    <row r="81" spans="2:5" s="201" customFormat="1" ht="35.25" customHeight="1" thickBot="1" x14ac:dyDescent="0.25">
      <c r="B81" s="374"/>
      <c r="C81" s="203"/>
      <c r="D81" s="375"/>
      <c r="E81" s="200"/>
    </row>
    <row r="82" spans="2:5" s="181" customFormat="1" x14ac:dyDescent="0.2"/>
    <row r="83" spans="2:5" s="181" customFormat="1" ht="15.75" x14ac:dyDescent="0.25">
      <c r="B83" s="140" t="s">
        <v>61</v>
      </c>
      <c r="C83" s="140"/>
    </row>
    <row r="84" spans="2:5" s="181" customFormat="1" ht="15.75" x14ac:dyDescent="0.2">
      <c r="B84" s="292" t="s">
        <v>137</v>
      </c>
      <c r="C84" s="292"/>
    </row>
    <row r="85" spans="2:5" s="181" customFormat="1" ht="15.75" x14ac:dyDescent="0.25">
      <c r="B85" s="140" t="s">
        <v>70</v>
      </c>
      <c r="C85" s="45"/>
    </row>
    <row r="86" spans="2:5" s="181" customFormat="1" ht="15.75" x14ac:dyDescent="0.25">
      <c r="B86" s="140" t="s">
        <v>66</v>
      </c>
      <c r="C86" s="45"/>
    </row>
    <row r="87" spans="2:5" s="181" customFormat="1" ht="15.75" x14ac:dyDescent="0.2">
      <c r="B87" s="292" t="s">
        <v>101</v>
      </c>
      <c r="C87" s="292"/>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G4" zoomScale="70" zoomScaleNormal="70" workbookViewId="0">
      <selection activeCell="Q12" sqref="Q12"/>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4"/>
      <c r="D2" s="204"/>
      <c r="E2" s="4"/>
      <c r="F2" s="365" t="s">
        <v>62</v>
      </c>
      <c r="G2" s="365"/>
      <c r="H2" s="13"/>
      <c r="I2" s="364" t="s">
        <v>62</v>
      </c>
      <c r="J2" s="364"/>
      <c r="K2" s="364" t="s">
        <v>62</v>
      </c>
      <c r="L2" s="364"/>
      <c r="M2" s="364"/>
      <c r="N2" s="364"/>
      <c r="Q2" s="17"/>
      <c r="R2" s="364" t="s">
        <v>62</v>
      </c>
      <c r="S2" s="364"/>
      <c r="T2" s="13"/>
      <c r="U2" s="364" t="s">
        <v>62</v>
      </c>
      <c r="V2" s="364"/>
      <c r="W2" s="364" t="s">
        <v>62</v>
      </c>
      <c r="X2" s="364"/>
      <c r="Y2" s="364"/>
      <c r="Z2" s="364"/>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5"/>
      <c r="C6" s="361"/>
      <c r="D6" s="179">
        <f>'Cover Page'!C7</f>
        <v>70408</v>
      </c>
      <c r="E6" s="22"/>
      <c r="F6" s="331" t="s">
        <v>126</v>
      </c>
      <c r="G6" s="332"/>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2"/>
      <c r="G7" s="332"/>
      <c r="H7" s="10"/>
      <c r="I7" s="10"/>
      <c r="J7" s="10"/>
      <c r="K7" s="8"/>
      <c r="L7" s="8"/>
      <c r="M7" s="8"/>
      <c r="N7" s="10"/>
      <c r="O7" s="12"/>
      <c r="P7" s="10"/>
      <c r="Q7" s="19"/>
      <c r="R7" s="10"/>
      <c r="S7" s="10"/>
      <c r="T7" s="10"/>
      <c r="U7" s="3"/>
      <c r="V7" s="10"/>
      <c r="W7" s="8"/>
      <c r="X7" s="8"/>
      <c r="Y7" s="8"/>
      <c r="Z7" s="10"/>
      <c r="AA7" s="12"/>
      <c r="AB7" s="10"/>
    </row>
    <row r="8" spans="1:28" ht="15" customHeight="1" x14ac:dyDescent="0.2">
      <c r="B8" s="385"/>
      <c r="C8" s="361"/>
      <c r="D8" s="362" t="str">
        <f>'Cover Page'!C8</f>
        <v>Union Security Insurance Company</v>
      </c>
      <c r="E8" s="22"/>
      <c r="F8" s="332"/>
      <c r="G8" s="332"/>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2"/>
      <c r="G9" s="332"/>
      <c r="H9" s="10"/>
      <c r="I9" s="10"/>
      <c r="J9" s="10"/>
      <c r="K9" s="8"/>
      <c r="L9" s="8"/>
      <c r="M9" s="8"/>
      <c r="N9" s="10"/>
      <c r="O9" s="12"/>
      <c r="P9" s="10"/>
      <c r="Q9" s="19"/>
      <c r="R9" s="10"/>
      <c r="S9" s="10"/>
      <c r="T9" s="10"/>
      <c r="U9" s="10"/>
      <c r="V9" s="10"/>
      <c r="W9" s="8"/>
      <c r="X9" s="8"/>
      <c r="Y9" s="8"/>
      <c r="Z9" s="10"/>
      <c r="AA9" s="12"/>
      <c r="AB9" s="10"/>
    </row>
    <row r="10" spans="1:28" ht="15" customHeight="1" x14ac:dyDescent="0.2">
      <c r="B10" s="385"/>
      <c r="C10" s="361"/>
      <c r="D10" s="362">
        <f>'Cover Page'!C9</f>
        <v>0</v>
      </c>
      <c r="E10" s="22"/>
      <c r="F10" s="332"/>
      <c r="G10" s="33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441"/>
      <c r="U11" s="442"/>
      <c r="V11" s="442"/>
      <c r="W11" s="442"/>
      <c r="X11" s="432"/>
      <c r="Y11" s="432"/>
      <c r="AA11" s="432"/>
      <c r="AB11" s="10"/>
    </row>
    <row r="12" spans="1:28" x14ac:dyDescent="0.2">
      <c r="B12" s="385"/>
      <c r="C12" s="361"/>
      <c r="D12" s="362" t="str">
        <f>'Cover Page'!C6</f>
        <v>2021</v>
      </c>
      <c r="E12" s="22"/>
      <c r="F12" s="3"/>
      <c r="G12" s="3"/>
      <c r="H12" s="10"/>
      <c r="I12" s="10"/>
      <c r="J12" s="10"/>
      <c r="K12" s="8"/>
      <c r="L12" s="8"/>
      <c r="M12" s="8"/>
      <c r="N12" s="10"/>
      <c r="O12" s="12"/>
      <c r="P12" s="10"/>
      <c r="Q12" s="19"/>
      <c r="R12" s="10"/>
      <c r="S12" s="10"/>
      <c r="T12" s="11"/>
      <c r="U12" s="11"/>
      <c r="V12" s="11"/>
      <c r="W12" s="432"/>
      <c r="X12" s="432"/>
      <c r="Y12" s="432"/>
      <c r="AA12" s="432"/>
      <c r="AB12" s="10"/>
    </row>
    <row r="13" spans="1:28" x14ac:dyDescent="0.2">
      <c r="B13" s="205"/>
      <c r="C13" s="45"/>
      <c r="D13" s="45"/>
      <c r="E13" s="7"/>
      <c r="F13" s="20"/>
      <c r="G13" s="20"/>
      <c r="H13" s="20"/>
      <c r="I13" s="7"/>
      <c r="J13" s="20"/>
      <c r="K13" s="7"/>
      <c r="L13" s="7"/>
      <c r="M13" s="7"/>
      <c r="N13" s="9"/>
      <c r="Q13" s="7"/>
      <c r="R13" s="20"/>
      <c r="S13" s="20"/>
      <c r="T13" s="432"/>
      <c r="U13" s="443"/>
      <c r="V13" s="443"/>
      <c r="W13" s="433"/>
      <c r="X13" s="444"/>
      <c r="Y13" s="443"/>
      <c r="Z13" s="433"/>
      <c r="AA13" s="433"/>
    </row>
    <row r="14" spans="1:28" s="41" customFormat="1" ht="15.75" thickBot="1" x14ac:dyDescent="0.25">
      <c r="B14" s="206"/>
      <c r="C14" s="206"/>
      <c r="D14" s="206"/>
      <c r="T14" s="432"/>
      <c r="U14" s="444"/>
      <c r="V14" s="444"/>
      <c r="W14" s="444"/>
      <c r="X14" s="432"/>
      <c r="Y14" s="444"/>
      <c r="Z14" s="444"/>
      <c r="AA14" s="444"/>
    </row>
    <row r="15" spans="1:28" s="47" customFormat="1" ht="16.5" thickBot="1" x14ac:dyDescent="0.3">
      <c r="A15" s="41"/>
      <c r="B15" s="43"/>
      <c r="C15" s="43"/>
      <c r="D15" s="43"/>
      <c r="E15" s="339"/>
      <c r="F15" s="340"/>
      <c r="G15" s="340"/>
      <c r="H15" s="340"/>
      <c r="I15" s="340"/>
      <c r="J15" s="288" t="s">
        <v>33</v>
      </c>
      <c r="K15" s="340"/>
      <c r="L15" s="340"/>
      <c r="M15" s="340"/>
      <c r="N15" s="340"/>
      <c r="O15" s="340"/>
      <c r="P15" s="341"/>
      <c r="Q15" s="339"/>
      <c r="R15" s="340"/>
      <c r="S15" s="340"/>
      <c r="T15" s="340"/>
      <c r="U15" s="340"/>
      <c r="V15" s="301" t="s">
        <v>33</v>
      </c>
      <c r="W15" s="340"/>
      <c r="X15" s="340"/>
      <c r="Y15" s="340"/>
      <c r="Z15" s="340"/>
      <c r="AA15" s="340"/>
      <c r="AB15" s="341"/>
    </row>
    <row r="16" spans="1:28" s="47" customFormat="1" ht="15.75" customHeight="1" thickBot="1" x14ac:dyDescent="0.25">
      <c r="A16" s="41"/>
      <c r="B16" s="43"/>
      <c r="C16" s="43"/>
      <c r="D16" s="43"/>
      <c r="E16" s="338"/>
      <c r="F16" s="304"/>
      <c r="G16" s="304"/>
      <c r="H16" s="304"/>
      <c r="I16" s="304"/>
      <c r="J16" s="305" t="s">
        <v>106</v>
      </c>
      <c r="K16" s="304"/>
      <c r="L16" s="304"/>
      <c r="M16" s="304"/>
      <c r="N16" s="304"/>
      <c r="O16" s="304"/>
      <c r="P16" s="306"/>
      <c r="Q16" s="338"/>
      <c r="R16" s="304"/>
      <c r="S16" s="304"/>
      <c r="T16" s="304"/>
      <c r="U16" s="304"/>
      <c r="V16" s="319" t="s">
        <v>107</v>
      </c>
      <c r="W16" s="304"/>
      <c r="X16" s="304"/>
      <c r="Y16" s="304"/>
      <c r="Z16" s="304"/>
      <c r="AA16" s="304"/>
      <c r="AB16" s="306"/>
    </row>
    <row r="17" spans="1:28" s="47" customFormat="1" ht="16.5" customHeight="1" thickBot="1" x14ac:dyDescent="0.3">
      <c r="A17" s="41"/>
      <c r="B17" s="43"/>
      <c r="C17" s="43"/>
      <c r="D17" s="43"/>
      <c r="E17" s="337"/>
      <c r="F17" s="322" t="s">
        <v>8</v>
      </c>
      <c r="G17" s="320"/>
      <c r="H17" s="320"/>
      <c r="I17" s="337"/>
      <c r="J17" s="323" t="s">
        <v>9</v>
      </c>
      <c r="K17" s="320"/>
      <c r="L17" s="320"/>
      <c r="M17" s="342"/>
      <c r="N17" s="366" t="s">
        <v>10</v>
      </c>
      <c r="O17" s="367"/>
      <c r="P17" s="310"/>
      <c r="Q17" s="337"/>
      <c r="R17" s="322" t="s">
        <v>8</v>
      </c>
      <c r="S17" s="320"/>
      <c r="T17" s="320"/>
      <c r="U17" s="337"/>
      <c r="V17" s="322" t="s">
        <v>9</v>
      </c>
      <c r="W17" s="320"/>
      <c r="X17" s="320"/>
      <c r="Y17" s="343"/>
      <c r="Z17" s="346" t="s">
        <v>10</v>
      </c>
      <c r="AA17" s="344"/>
      <c r="AB17" s="345"/>
    </row>
    <row r="18" spans="1:28" s="47" customFormat="1" ht="36" customHeight="1" thickBot="1" x14ac:dyDescent="0.25">
      <c r="A18" s="145"/>
      <c r="B18" s="293"/>
      <c r="C18" s="294"/>
      <c r="D18" s="335" t="s">
        <v>152</v>
      </c>
      <c r="E18" s="232" t="s">
        <v>11</v>
      </c>
      <c r="F18" s="233" t="s">
        <v>12</v>
      </c>
      <c r="G18" s="233" t="s">
        <v>7</v>
      </c>
      <c r="H18" s="234" t="s">
        <v>40</v>
      </c>
      <c r="I18" s="235" t="s">
        <v>11</v>
      </c>
      <c r="J18" s="236" t="s">
        <v>12</v>
      </c>
      <c r="K18" s="236" t="s">
        <v>7</v>
      </c>
      <c r="L18" s="234" t="s">
        <v>41</v>
      </c>
      <c r="M18" s="232" t="s">
        <v>11</v>
      </c>
      <c r="N18" s="233" t="s">
        <v>12</v>
      </c>
      <c r="O18" s="233" t="s">
        <v>7</v>
      </c>
      <c r="P18" s="234" t="s">
        <v>41</v>
      </c>
      <c r="Q18" s="232" t="s">
        <v>11</v>
      </c>
      <c r="R18" s="233" t="s">
        <v>12</v>
      </c>
      <c r="S18" s="233" t="s">
        <v>7</v>
      </c>
      <c r="T18" s="234" t="s">
        <v>40</v>
      </c>
      <c r="U18" s="235" t="s">
        <v>11</v>
      </c>
      <c r="V18" s="236" t="s">
        <v>12</v>
      </c>
      <c r="W18" s="236" t="s">
        <v>7</v>
      </c>
      <c r="X18" s="234" t="s">
        <v>41</v>
      </c>
      <c r="Y18" s="232" t="s">
        <v>11</v>
      </c>
      <c r="Z18" s="233" t="s">
        <v>12</v>
      </c>
      <c r="AA18" s="233" t="s">
        <v>7</v>
      </c>
      <c r="AB18" s="234" t="s">
        <v>41</v>
      </c>
    </row>
    <row r="19" spans="1:28" s="41" customFormat="1" ht="15.75" customHeight="1" thickBot="1" x14ac:dyDescent="0.25">
      <c r="B19" s="333"/>
      <c r="C19" s="334"/>
      <c r="D19" s="336" t="s">
        <v>149</v>
      </c>
      <c r="E19" s="237">
        <v>1</v>
      </c>
      <c r="F19" s="238">
        <v>2</v>
      </c>
      <c r="G19" s="238">
        <v>3</v>
      </c>
      <c r="H19" s="239">
        <v>4</v>
      </c>
      <c r="I19" s="237">
        <v>5</v>
      </c>
      <c r="J19" s="238">
        <v>6</v>
      </c>
      <c r="K19" s="238">
        <v>7</v>
      </c>
      <c r="L19" s="239">
        <v>8</v>
      </c>
      <c r="M19" s="237">
        <v>9</v>
      </c>
      <c r="N19" s="238">
        <v>10</v>
      </c>
      <c r="O19" s="238">
        <v>11</v>
      </c>
      <c r="P19" s="239">
        <v>12</v>
      </c>
      <c r="Q19" s="237">
        <v>13</v>
      </c>
      <c r="R19" s="238">
        <v>14</v>
      </c>
      <c r="S19" s="238">
        <v>15</v>
      </c>
      <c r="T19" s="239">
        <v>16</v>
      </c>
      <c r="U19" s="237">
        <v>17</v>
      </c>
      <c r="V19" s="238">
        <v>18</v>
      </c>
      <c r="W19" s="238">
        <v>19</v>
      </c>
      <c r="X19" s="239">
        <v>20</v>
      </c>
      <c r="Y19" s="237">
        <v>21</v>
      </c>
      <c r="Z19" s="238">
        <v>22</v>
      </c>
      <c r="AA19" s="238">
        <v>23</v>
      </c>
      <c r="AB19" s="239">
        <v>24</v>
      </c>
    </row>
    <row r="20" spans="1:28" s="47" customFormat="1" x14ac:dyDescent="0.2">
      <c r="A20" s="41"/>
      <c r="B20" s="207" t="s">
        <v>0</v>
      </c>
      <c r="C20" s="208" t="s">
        <v>24</v>
      </c>
      <c r="D20" s="209"/>
      <c r="E20" s="240"/>
      <c r="F20" s="241"/>
      <c r="G20" s="241"/>
      <c r="H20" s="242"/>
      <c r="I20" s="240"/>
      <c r="J20" s="241"/>
      <c r="K20" s="241"/>
      <c r="L20" s="242"/>
      <c r="M20" s="240"/>
      <c r="N20" s="241"/>
      <c r="O20" s="241"/>
      <c r="P20" s="242"/>
      <c r="Q20" s="240"/>
      <c r="R20" s="241"/>
      <c r="S20" s="241"/>
      <c r="T20" s="242"/>
      <c r="U20" s="240"/>
      <c r="V20" s="241"/>
      <c r="W20" s="241"/>
      <c r="X20" s="242"/>
      <c r="Y20" s="240"/>
      <c r="Z20" s="241"/>
      <c r="AA20" s="241"/>
      <c r="AB20" s="242"/>
    </row>
    <row r="21" spans="1:28" s="41" customFormat="1" x14ac:dyDescent="0.2">
      <c r="B21" s="210"/>
      <c r="C21" s="76">
        <v>1.1000000000000001</v>
      </c>
      <c r="D21" s="211" t="s">
        <v>45</v>
      </c>
      <c r="E21" s="243"/>
      <c r="F21" s="244"/>
      <c r="G21" s="163"/>
      <c r="H21" s="161"/>
      <c r="I21" s="243"/>
      <c r="J21" s="244"/>
      <c r="K21" s="163"/>
      <c r="L21" s="161"/>
      <c r="M21" s="243"/>
      <c r="N21" s="244"/>
      <c r="O21" s="163"/>
      <c r="P21" s="161"/>
      <c r="Q21" s="243"/>
      <c r="R21" s="244"/>
      <c r="S21" s="163"/>
      <c r="T21" s="161"/>
      <c r="U21" s="428">
        <v>691479.93127352989</v>
      </c>
      <c r="V21" s="428">
        <v>11043.130889189391</v>
      </c>
      <c r="W21" s="163"/>
      <c r="X21" s="161"/>
      <c r="Y21" s="428">
        <v>5531068.7320388015</v>
      </c>
      <c r="Z21" s="428">
        <v>465550.86029504961</v>
      </c>
      <c r="AA21" s="163"/>
      <c r="AB21" s="161"/>
    </row>
    <row r="22" spans="1:28" s="41" customFormat="1" ht="30" x14ac:dyDescent="0.2">
      <c r="B22" s="210"/>
      <c r="C22" s="76">
        <v>1.2</v>
      </c>
      <c r="D22" s="212" t="s">
        <v>132</v>
      </c>
      <c r="E22" s="245"/>
      <c r="F22" s="246"/>
      <c r="G22" s="247">
        <f>'Pt 1 Summary of Data'!F24</f>
        <v>0</v>
      </c>
      <c r="H22" s="248">
        <f>SUM(E22:G22)</f>
        <v>0</v>
      </c>
      <c r="I22" s="245"/>
      <c r="J22" s="246"/>
      <c r="K22" s="247">
        <f>'Pt 1 Summary of Data'!H24</f>
        <v>0</v>
      </c>
      <c r="L22" s="248">
        <f>SUM(I22:K22)</f>
        <v>0</v>
      </c>
      <c r="M22" s="245"/>
      <c r="N22" s="246"/>
      <c r="O22" s="247">
        <f>'Pt 1 Summary of Data'!J24</f>
        <v>0</v>
      </c>
      <c r="P22" s="248">
        <f>SUM(M22:O22)</f>
        <v>0</v>
      </c>
      <c r="Q22" s="245"/>
      <c r="R22" s="246"/>
      <c r="S22" s="247">
        <f>'Pt 1 Summary of Data'!L24</f>
        <v>0</v>
      </c>
      <c r="T22" s="248">
        <f>SUM(Q22:S22)</f>
        <v>0</v>
      </c>
      <c r="U22" s="430">
        <v>692217.12000000011</v>
      </c>
      <c r="V22" s="429">
        <v>15027.740000000002</v>
      </c>
      <c r="W22" s="247">
        <f>'Pt 1 Summary of Data'!N24</f>
        <v>-39514.778561472383</v>
      </c>
      <c r="X22" s="248">
        <f>SUM(U22:W22)</f>
        <v>667730.08143852768</v>
      </c>
      <c r="Y22" s="430">
        <v>5591985.9000000004</v>
      </c>
      <c r="Z22" s="429">
        <v>474999.03999999992</v>
      </c>
      <c r="AA22" s="247">
        <f>'Pt 1 Summary of Data'!P24</f>
        <v>-2375.5794242072011</v>
      </c>
      <c r="AB22" s="248">
        <f>SUM(Y22:AA22)</f>
        <v>6064609.3605757933</v>
      </c>
    </row>
    <row r="23" spans="1:28" s="47" customFormat="1" x14ac:dyDescent="0.2">
      <c r="A23" s="41"/>
      <c r="B23" s="213"/>
      <c r="C23" s="76">
        <v>1.3</v>
      </c>
      <c r="D23" s="212" t="s">
        <v>121</v>
      </c>
      <c r="E23" s="249">
        <f>SUM(E$22)</f>
        <v>0</v>
      </c>
      <c r="F23" s="249">
        <f>SUM(F$22)</f>
        <v>0</v>
      </c>
      <c r="G23" s="249">
        <f>SUM(G$22:G$22)</f>
        <v>0</v>
      </c>
      <c r="H23" s="248">
        <f>SUM(E23:G23)</f>
        <v>0</v>
      </c>
      <c r="I23" s="249">
        <f>SUM(I$22:I$22)</f>
        <v>0</v>
      </c>
      <c r="J23" s="249">
        <f>SUM(J$22:J$22)</f>
        <v>0</v>
      </c>
      <c r="K23" s="249">
        <f>SUM(K$22:K$22)</f>
        <v>0</v>
      </c>
      <c r="L23" s="248">
        <f>SUM(I23:K23)</f>
        <v>0</v>
      </c>
      <c r="M23" s="249">
        <f>SUM(M$22:M$22)</f>
        <v>0</v>
      </c>
      <c r="N23" s="249">
        <f>SUM(N$22:N$22)</f>
        <v>0</v>
      </c>
      <c r="O23" s="249">
        <f>SUM(O$22:O$22)</f>
        <v>0</v>
      </c>
      <c r="P23" s="248">
        <f>SUM(M23:O23)</f>
        <v>0</v>
      </c>
      <c r="Q23" s="249">
        <f>SUM(Q$22:Q$22)</f>
        <v>0</v>
      </c>
      <c r="R23" s="249">
        <f>SUM(R$22:R$22)</f>
        <v>0</v>
      </c>
      <c r="S23" s="249">
        <f>SUM(S$22:S$22)</f>
        <v>0</v>
      </c>
      <c r="T23" s="248">
        <f>SUM(Q23:S23)</f>
        <v>0</v>
      </c>
      <c r="U23" s="249">
        <f>SUM(U$22:U$22)</f>
        <v>692217.12000000011</v>
      </c>
      <c r="V23" s="249">
        <f>SUM(V$22:V$22)</f>
        <v>15027.740000000002</v>
      </c>
      <c r="W23" s="249">
        <f>SUM(W$22:W$22)</f>
        <v>-39514.778561472383</v>
      </c>
      <c r="X23" s="248">
        <f>SUM(U23:W23)</f>
        <v>667730.08143852768</v>
      </c>
      <c r="Y23" s="410">
        <f>SUM(Y$22:Y$22)</f>
        <v>5591985.9000000004</v>
      </c>
      <c r="Z23" s="249">
        <f>SUM(Z$22:Z$22)</f>
        <v>474999.03999999992</v>
      </c>
      <c r="AA23" s="249">
        <f>SUM(AA$22:AA$22)</f>
        <v>-2375.5794242072011</v>
      </c>
      <c r="AB23" s="248">
        <f>SUM(Y23:AA23)</f>
        <v>6064609.3605757933</v>
      </c>
    </row>
    <row r="24" spans="1:28" s="47" customFormat="1" x14ac:dyDescent="0.2">
      <c r="A24" s="41"/>
      <c r="B24" s="214"/>
      <c r="C24" s="109"/>
      <c r="D24" s="215" t="s">
        <v>13</v>
      </c>
      <c r="E24" s="250"/>
      <c r="F24" s="251"/>
      <c r="G24" s="251"/>
      <c r="H24" s="252"/>
      <c r="I24" s="250"/>
      <c r="J24" s="251"/>
      <c r="K24" s="251"/>
      <c r="L24" s="252"/>
      <c r="M24" s="250"/>
      <c r="N24" s="251"/>
      <c r="O24" s="251"/>
      <c r="P24" s="252"/>
      <c r="Q24" s="250"/>
      <c r="R24" s="251"/>
      <c r="S24" s="251"/>
      <c r="T24" s="252"/>
      <c r="U24" s="250"/>
      <c r="V24" s="251"/>
      <c r="W24" s="251"/>
      <c r="X24" s="252"/>
      <c r="Y24" s="250"/>
      <c r="Z24" s="251"/>
      <c r="AA24" s="251"/>
      <c r="AB24" s="252"/>
    </row>
    <row r="25" spans="1:28" s="47" customFormat="1" x14ac:dyDescent="0.2">
      <c r="A25" s="41"/>
      <c r="B25" s="216" t="s">
        <v>1</v>
      </c>
      <c r="C25" s="69" t="s">
        <v>25</v>
      </c>
      <c r="D25" s="211"/>
      <c r="E25" s="253"/>
      <c r="F25" s="241"/>
      <c r="G25" s="241"/>
      <c r="H25" s="254"/>
      <c r="I25" s="253"/>
      <c r="J25" s="241"/>
      <c r="K25" s="241"/>
      <c r="L25" s="254"/>
      <c r="M25" s="253"/>
      <c r="N25" s="241"/>
      <c r="O25" s="241"/>
      <c r="P25" s="254"/>
      <c r="Q25" s="253"/>
      <c r="R25" s="241"/>
      <c r="S25" s="241"/>
      <c r="T25" s="254"/>
      <c r="U25" s="253"/>
      <c r="V25" s="241"/>
      <c r="W25" s="241"/>
      <c r="X25" s="254"/>
      <c r="Y25" s="253"/>
      <c r="Z25" s="241"/>
      <c r="AA25" s="241"/>
      <c r="AB25" s="254"/>
    </row>
    <row r="26" spans="1:28" s="47" customFormat="1" x14ac:dyDescent="0.2">
      <c r="A26" s="41"/>
      <c r="B26" s="213"/>
      <c r="C26" s="76">
        <v>2.1</v>
      </c>
      <c r="D26" s="212" t="s">
        <v>83</v>
      </c>
      <c r="E26" s="255"/>
      <c r="F26" s="246"/>
      <c r="G26" s="256">
        <f>'Pt 1 Summary of Data'!F21</f>
        <v>0</v>
      </c>
      <c r="H26" s="248">
        <f>SUM(E26:G26)</f>
        <v>0</v>
      </c>
      <c r="I26" s="255"/>
      <c r="J26" s="246"/>
      <c r="K26" s="256">
        <f>'Pt 1 Summary of Data'!H21</f>
        <v>0</v>
      </c>
      <c r="L26" s="248">
        <f>SUM(I26:K26)</f>
        <v>0</v>
      </c>
      <c r="M26" s="429">
        <v>31861.02</v>
      </c>
      <c r="N26" s="429">
        <v>32180.291010403256</v>
      </c>
      <c r="O26" s="256">
        <f>'Pt 1 Summary of Data'!J21</f>
        <v>13942.203927747665</v>
      </c>
      <c r="P26" s="248">
        <f>SUM(M26:O26)</f>
        <v>77983.514938150911</v>
      </c>
      <c r="Q26" s="255"/>
      <c r="R26" s="246"/>
      <c r="S26" s="256">
        <f>'Pt 1 Summary of Data'!L21</f>
        <v>0</v>
      </c>
      <c r="T26" s="248">
        <f>SUM(Q26:S26)</f>
        <v>0</v>
      </c>
      <c r="U26" s="429">
        <v>1213953.45</v>
      </c>
      <c r="V26" s="429">
        <v>118102.81124806359</v>
      </c>
      <c r="W26" s="256">
        <f>'Pt 1 Summary of Data'!N21</f>
        <v>11430.779442207066</v>
      </c>
      <c r="X26" s="248">
        <f>SUM(U26:W26)</f>
        <v>1343487.0406902705</v>
      </c>
      <c r="Y26" s="429">
        <v>7868181.1799999997</v>
      </c>
      <c r="Z26" s="429">
        <v>673174.50215731643</v>
      </c>
      <c r="AA26" s="256">
        <f>'Pt 1 Summary of Data'!P21</f>
        <v>3472.7338267912223</v>
      </c>
      <c r="AB26" s="248">
        <f>SUM(Y26:AA26)</f>
        <v>8544828.4159841072</v>
      </c>
    </row>
    <row r="27" spans="1:28" s="41" customFormat="1" ht="30" x14ac:dyDescent="0.2">
      <c r="B27" s="210"/>
      <c r="C27" s="76">
        <v>2.2000000000000002</v>
      </c>
      <c r="D27" s="212" t="s">
        <v>84</v>
      </c>
      <c r="E27" s="255"/>
      <c r="F27" s="246"/>
      <c r="G27" s="256">
        <f>'Pt 1 Summary of Data'!F35</f>
        <v>0</v>
      </c>
      <c r="H27" s="248">
        <f>SUM(E27:G27)</f>
        <v>0</v>
      </c>
      <c r="I27" s="255"/>
      <c r="J27" s="246"/>
      <c r="K27" s="256">
        <f>'Pt 1 Summary of Data'!H35</f>
        <v>0</v>
      </c>
      <c r="L27" s="248">
        <f>SUM(I27:K27)</f>
        <v>0</v>
      </c>
      <c r="M27" s="429">
        <v>7565.2640334260905</v>
      </c>
      <c r="N27" s="429">
        <v>6519.2744575415718</v>
      </c>
      <c r="O27" s="256">
        <f>'Pt 1 Summary of Data'!J35</f>
        <v>2927.8628248270097</v>
      </c>
      <c r="P27" s="248">
        <f>SUM(M27:O27)</f>
        <v>17012.401315794672</v>
      </c>
      <c r="Q27" s="255"/>
      <c r="R27" s="246"/>
      <c r="S27" s="256">
        <f>'Pt 1 Summary of Data'!L35</f>
        <v>0</v>
      </c>
      <c r="T27" s="248">
        <f>SUM(Q27:S27)</f>
        <v>0</v>
      </c>
      <c r="U27" s="429">
        <v>81750.151803081826</v>
      </c>
      <c r="V27" s="429">
        <v>-3809.2321186335507</v>
      </c>
      <c r="W27" s="256">
        <f>'Pt 1 Summary of Data'!N35</f>
        <v>-11118.381703022687</v>
      </c>
      <c r="X27" s="248">
        <f>SUM(U27:W27)</f>
        <v>66822.537981425587</v>
      </c>
      <c r="Y27" s="429">
        <v>141216.41888790269</v>
      </c>
      <c r="Z27" s="429">
        <v>15.115837067045504</v>
      </c>
      <c r="AA27" s="256">
        <f>'Pt 1 Summary of Data'!P35</f>
        <v>-5556.8401649075804</v>
      </c>
      <c r="AB27" s="248">
        <f>SUM(Y27:AA27)</f>
        <v>135674.69456006217</v>
      </c>
    </row>
    <row r="28" spans="1:28" s="47" customFormat="1" x14ac:dyDescent="0.2">
      <c r="A28" s="41"/>
      <c r="B28" s="213"/>
      <c r="C28" s="76">
        <v>2.2999999999999998</v>
      </c>
      <c r="D28" s="212" t="s">
        <v>50</v>
      </c>
      <c r="E28" s="256">
        <f t="shared" ref="E28:AA28" si="0">E$26-E$27</f>
        <v>0</v>
      </c>
      <c r="F28" s="256">
        <f t="shared" si="0"/>
        <v>0</v>
      </c>
      <c r="G28" s="256">
        <f t="shared" si="0"/>
        <v>0</v>
      </c>
      <c r="H28" s="104">
        <f>H$26-H$27</f>
        <v>0</v>
      </c>
      <c r="I28" s="256">
        <f>I$26-I$27</f>
        <v>0</v>
      </c>
      <c r="J28" s="256">
        <f>J$26-J$27</f>
        <v>0</v>
      </c>
      <c r="K28" s="256">
        <f t="shared" si="0"/>
        <v>0</v>
      </c>
      <c r="L28" s="104">
        <f>L$26-L$27</f>
        <v>0</v>
      </c>
      <c r="M28" s="256">
        <f t="shared" si="0"/>
        <v>24295.75596657391</v>
      </c>
      <c r="N28" s="256">
        <f t="shared" si="0"/>
        <v>25661.016552861685</v>
      </c>
      <c r="O28" s="256">
        <f t="shared" si="0"/>
        <v>11014.341102920655</v>
      </c>
      <c r="P28" s="104">
        <f>P$26-P$27</f>
        <v>60971.113622356235</v>
      </c>
      <c r="Q28" s="256">
        <f t="shared" si="0"/>
        <v>0</v>
      </c>
      <c r="R28" s="256">
        <f t="shared" si="0"/>
        <v>0</v>
      </c>
      <c r="S28" s="256">
        <f t="shared" si="0"/>
        <v>0</v>
      </c>
      <c r="T28" s="104">
        <f>T$26-T$27</f>
        <v>0</v>
      </c>
      <c r="U28" s="256">
        <f t="shared" si="0"/>
        <v>1132203.2981969181</v>
      </c>
      <c r="V28" s="256">
        <f t="shared" si="0"/>
        <v>121912.04336669714</v>
      </c>
      <c r="W28" s="256">
        <f t="shared" si="0"/>
        <v>22549.161145229751</v>
      </c>
      <c r="X28" s="104">
        <f>X$26-X$27</f>
        <v>1276664.5027088448</v>
      </c>
      <c r="Y28" s="103">
        <f t="shared" si="0"/>
        <v>7726964.7611120967</v>
      </c>
      <c r="Z28" s="256">
        <f t="shared" si="0"/>
        <v>673159.38632024941</v>
      </c>
      <c r="AA28" s="256">
        <f t="shared" si="0"/>
        <v>9029.5739916988023</v>
      </c>
      <c r="AB28" s="104">
        <f>AB$26-AB$27</f>
        <v>8409153.721424045</v>
      </c>
    </row>
    <row r="29" spans="1:28" s="47" customFormat="1" x14ac:dyDescent="0.2">
      <c r="A29" s="41"/>
      <c r="B29" s="214"/>
      <c r="C29" s="110"/>
      <c r="D29" s="217"/>
      <c r="E29" s="257"/>
      <c r="F29" s="258"/>
      <c r="G29" s="258"/>
      <c r="H29" s="259"/>
      <c r="I29" s="257"/>
      <c r="J29" s="258"/>
      <c r="K29" s="258"/>
      <c r="L29" s="259"/>
      <c r="M29" s="257"/>
      <c r="N29" s="258"/>
      <c r="O29" s="258"/>
      <c r="P29" s="259"/>
      <c r="Q29" s="257"/>
      <c r="R29" s="258"/>
      <c r="S29" s="258"/>
      <c r="T29" s="259"/>
      <c r="U29" s="257"/>
      <c r="V29" s="258"/>
      <c r="W29" s="258"/>
      <c r="X29" s="259"/>
      <c r="Y29" s="257"/>
      <c r="Z29" s="258"/>
      <c r="AA29" s="258"/>
      <c r="AB29" s="259"/>
    </row>
    <row r="30" spans="1:28" s="41" customFormat="1" x14ac:dyDescent="0.2">
      <c r="B30" s="218" t="s">
        <v>2</v>
      </c>
      <c r="C30" s="219">
        <v>3.1</v>
      </c>
      <c r="D30" s="220" t="s">
        <v>140</v>
      </c>
      <c r="E30" s="260"/>
      <c r="F30" s="261"/>
      <c r="G30" s="262">
        <f>'Pt 1 Summary of Data'!F49</f>
        <v>0</v>
      </c>
      <c r="H30" s="263">
        <f>SUM(E30:G30)</f>
        <v>0</v>
      </c>
      <c r="I30" s="264"/>
      <c r="J30" s="261"/>
      <c r="K30" s="265">
        <f>'Pt 1 Summary of Data'!H49</f>
        <v>0</v>
      </c>
      <c r="L30" s="263">
        <f>SUM(I30:K30)</f>
        <v>0</v>
      </c>
      <c r="M30" s="264">
        <v>298.77500000000003</v>
      </c>
      <c r="N30" s="261">
        <v>163.55833333333334</v>
      </c>
      <c r="O30" s="265">
        <f>'Pt 1 Summary of Data'!J49</f>
        <v>120.175</v>
      </c>
      <c r="P30" s="263">
        <f>SUM(M30:O30)</f>
        <v>582.50833333333333</v>
      </c>
      <c r="Q30" s="260"/>
      <c r="R30" s="261"/>
      <c r="S30" s="262">
        <f>'Pt 1 Summary of Data'!L49</f>
        <v>0</v>
      </c>
      <c r="T30" s="263">
        <f>SUM(Q30:S30)</f>
        <v>0</v>
      </c>
      <c r="U30" s="431">
        <v>2363.3666666666668</v>
      </c>
      <c r="V30" s="431">
        <v>189.36666666666667</v>
      </c>
      <c r="W30" s="265">
        <f>'Pt 1 Summary of Data'!N49</f>
        <v>30.083333333333339</v>
      </c>
      <c r="X30" s="263">
        <f>SUM(U30:W30)</f>
        <v>2582.8166666666671</v>
      </c>
      <c r="Y30" s="431">
        <v>17961.333333333332</v>
      </c>
      <c r="Z30" s="431">
        <v>1897.4666666666665</v>
      </c>
      <c r="AA30" s="265">
        <f>'Pt 1 Summary of Data'!P49</f>
        <v>353.08333333333331</v>
      </c>
      <c r="AB30" s="263">
        <f>SUM(Y30:AA30)</f>
        <v>20211.883333333331</v>
      </c>
    </row>
    <row r="31" spans="1:28" s="47" customFormat="1" x14ac:dyDescent="0.2">
      <c r="A31" s="41"/>
      <c r="B31" s="221"/>
      <c r="C31" s="222"/>
      <c r="D31" s="223"/>
      <c r="E31" s="257"/>
      <c r="F31" s="258"/>
      <c r="G31" s="258"/>
      <c r="H31" s="259"/>
      <c r="I31" s="266"/>
      <c r="J31" s="267"/>
      <c r="K31" s="267"/>
      <c r="L31" s="268"/>
      <c r="M31" s="266"/>
      <c r="N31" s="267"/>
      <c r="O31" s="267"/>
      <c r="P31" s="268"/>
      <c r="Q31" s="257"/>
      <c r="R31" s="258"/>
      <c r="S31" s="258"/>
      <c r="T31" s="259"/>
      <c r="U31" s="266"/>
      <c r="V31" s="267"/>
      <c r="W31" s="267"/>
      <c r="X31" s="268"/>
      <c r="Y31" s="266"/>
      <c r="Z31" s="267"/>
      <c r="AA31" s="267"/>
      <c r="AB31" s="268"/>
    </row>
    <row r="32" spans="1:28" s="47" customFormat="1" ht="30" customHeight="1" x14ac:dyDescent="0.2">
      <c r="A32" s="41"/>
      <c r="B32" s="368" t="s">
        <v>3</v>
      </c>
      <c r="C32" s="289"/>
      <c r="D32" s="290" t="s">
        <v>136</v>
      </c>
      <c r="E32" s="269"/>
      <c r="F32" s="270"/>
      <c r="G32" s="270"/>
      <c r="H32" s="271"/>
      <c r="I32" s="269"/>
      <c r="J32" s="272"/>
      <c r="K32" s="270"/>
      <c r="L32" s="271"/>
      <c r="M32" s="269"/>
      <c r="N32" s="273"/>
      <c r="O32" s="270"/>
      <c r="P32" s="271"/>
      <c r="Q32" s="269"/>
      <c r="R32" s="270"/>
      <c r="S32" s="270"/>
      <c r="T32" s="271"/>
      <c r="U32" s="269"/>
      <c r="V32" s="272"/>
      <c r="W32" s="270"/>
      <c r="X32" s="271"/>
      <c r="Y32" s="269"/>
      <c r="Z32" s="273"/>
      <c r="AA32" s="270"/>
      <c r="AB32" s="271"/>
    </row>
    <row r="33" spans="1:28" s="47" customFormat="1" ht="15.75" x14ac:dyDescent="0.25">
      <c r="A33" s="41"/>
      <c r="B33" s="224"/>
      <c r="C33" s="225">
        <v>4.0999999999999996</v>
      </c>
      <c r="D33" s="226" t="s">
        <v>73</v>
      </c>
      <c r="E33" s="274"/>
      <c r="F33" s="275"/>
      <c r="G33" s="275"/>
      <c r="H33" s="276" t="str">
        <f>IF(H30&lt;1000,"Not Required to Calculate",H23/H28)</f>
        <v>Not Required to Calculate</v>
      </c>
      <c r="I33" s="274"/>
      <c r="J33" s="275"/>
      <c r="K33" s="275"/>
      <c r="L33" s="276" t="str">
        <f>IF(L30&lt;1000,"Not Required to Calculate",L23/L28)</f>
        <v>Not Required to Calculate</v>
      </c>
      <c r="M33" s="274"/>
      <c r="N33" s="275"/>
      <c r="O33" s="275"/>
      <c r="P33" s="276" t="str">
        <f>IF(P30&lt;1000,"Not Required to Calculate",P23/P28)</f>
        <v>Not Required to Calculate</v>
      </c>
      <c r="Q33" s="274"/>
      <c r="R33" s="275"/>
      <c r="S33" s="275"/>
      <c r="T33" s="276" t="str">
        <f>IF(T30&lt;1000,"Not Required to Calculate",T23/T28)</f>
        <v>Not Required to Calculate</v>
      </c>
      <c r="U33" s="274"/>
      <c r="V33" s="275"/>
      <c r="W33" s="275"/>
      <c r="X33" s="276">
        <f>IF(X30&lt;1000,"Not Required to Calculate",X23/X28)</f>
        <v>0.52302705998461496</v>
      </c>
      <c r="Y33" s="274"/>
      <c r="Z33" s="275"/>
      <c r="AA33" s="275"/>
      <c r="AB33" s="411">
        <f>IF(AB30&lt;1000,"Not Required to Calculate",AB23/AB28)</f>
        <v>0.72119140183214347</v>
      </c>
    </row>
    <row r="34" spans="1:28" s="47" customFormat="1" ht="15.75" thickBot="1" x14ac:dyDescent="0.25">
      <c r="A34" s="41"/>
      <c r="B34" s="227"/>
      <c r="C34" s="228"/>
      <c r="D34" s="229"/>
      <c r="E34" s="277"/>
      <c r="F34" s="278"/>
      <c r="G34" s="278"/>
      <c r="H34" s="279"/>
      <c r="I34" s="277"/>
      <c r="J34" s="278"/>
      <c r="K34" s="278"/>
      <c r="L34" s="279"/>
      <c r="M34" s="277"/>
      <c r="N34" s="278"/>
      <c r="O34" s="278"/>
      <c r="P34" s="279"/>
      <c r="Q34" s="277"/>
      <c r="R34" s="278"/>
      <c r="S34" s="278"/>
      <c r="T34" s="279"/>
      <c r="U34" s="277"/>
      <c r="V34" s="278"/>
      <c r="W34" s="278"/>
      <c r="X34" s="279"/>
      <c r="Y34" s="277"/>
      <c r="Z34" s="278"/>
      <c r="AA34" s="278"/>
      <c r="AB34" s="279"/>
    </row>
    <row r="35" spans="1:28" s="47" customFormat="1" ht="15.75" x14ac:dyDescent="0.25">
      <c r="A35" s="41"/>
      <c r="B35" s="140"/>
      <c r="C35" s="43"/>
      <c r="D35" s="43"/>
      <c r="N35" s="25"/>
      <c r="Z35" s="25"/>
    </row>
    <row r="36" spans="1:28" s="47" customFormat="1" x14ac:dyDescent="0.2">
      <c r="A36" s="41"/>
      <c r="B36" s="24"/>
      <c r="C36" s="43"/>
      <c r="D36" s="43"/>
      <c r="N36" s="25"/>
      <c r="W36" s="443"/>
      <c r="X36" s="447"/>
      <c r="Y36" s="443"/>
      <c r="Z36" s="443"/>
      <c r="AA36" s="443"/>
      <c r="AB36" s="447"/>
    </row>
    <row r="37" spans="1:28" s="47" customFormat="1" ht="15.75" x14ac:dyDescent="0.25">
      <c r="A37" s="41"/>
      <c r="B37" s="43"/>
      <c r="C37" s="140" t="s">
        <v>61</v>
      </c>
      <c r="D37" s="140"/>
      <c r="E37" s="140"/>
      <c r="N37" s="25"/>
      <c r="Q37" s="230"/>
      <c r="Z37" s="25"/>
    </row>
    <row r="38" spans="1:28" s="47" customFormat="1" ht="15.75" x14ac:dyDescent="0.25">
      <c r="A38" s="41"/>
      <c r="B38" s="43"/>
      <c r="C38" s="140"/>
      <c r="D38" s="292" t="s">
        <v>137</v>
      </c>
      <c r="E38" s="292"/>
      <c r="N38" s="25"/>
      <c r="Z38" s="25"/>
    </row>
    <row r="39" spans="1:28" s="47" customFormat="1" ht="15.75" x14ac:dyDescent="0.25">
      <c r="A39" s="41"/>
      <c r="B39" s="43"/>
      <c r="C39" s="140"/>
      <c r="D39" s="140" t="s">
        <v>70</v>
      </c>
      <c r="E39" s="45"/>
      <c r="N39" s="25"/>
      <c r="Q39" s="50"/>
      <c r="Z39" s="25"/>
    </row>
    <row r="40" spans="1:28" s="47" customFormat="1" ht="15.75" x14ac:dyDescent="0.25">
      <c r="A40" s="41"/>
      <c r="B40" s="43"/>
      <c r="C40" s="140"/>
      <c r="D40" s="140" t="s">
        <v>66</v>
      </c>
      <c r="E40" s="45"/>
      <c r="G40" s="43"/>
      <c r="N40" s="25"/>
      <c r="Q40" s="46"/>
      <c r="Z40" s="25"/>
    </row>
    <row r="41" spans="1:28" s="47" customFormat="1" ht="15.75" x14ac:dyDescent="0.2">
      <c r="A41" s="41"/>
      <c r="B41" s="43"/>
      <c r="C41" s="141"/>
      <c r="D41" s="231" t="s">
        <v>101</v>
      </c>
      <c r="E41" s="231"/>
      <c r="N41" s="25"/>
      <c r="Z41" s="25"/>
    </row>
    <row r="42" spans="1:28" s="47" customFormat="1" ht="15.75" x14ac:dyDescent="0.2">
      <c r="A42" s="41"/>
      <c r="C42" s="231"/>
      <c r="D42" s="231"/>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23" priority="81" stopIfTrue="1" operator="lessThan">
      <formula>0</formula>
    </cfRule>
  </conditionalFormatting>
  <conditionalFormatting sqref="K26:K27">
    <cfRule type="cellIs" dxfId="22" priority="44" stopIfTrue="1" operator="lessThan">
      <formula>0</formula>
    </cfRule>
  </conditionalFormatting>
  <conditionalFormatting sqref="S26:S27">
    <cfRule type="cellIs" dxfId="21" priority="40" stopIfTrue="1" operator="lessThan">
      <formula>0</formula>
    </cfRule>
  </conditionalFormatting>
  <conditionalFormatting sqref="O26:O27">
    <cfRule type="cellIs" dxfId="20" priority="41" stopIfTrue="1" operator="lessThan">
      <formula>0</formula>
    </cfRule>
  </conditionalFormatting>
  <conditionalFormatting sqref="W26:W27">
    <cfRule type="cellIs" dxfId="19" priority="38" stopIfTrue="1" operator="lessThan">
      <formula>0</formula>
    </cfRule>
  </conditionalFormatting>
  <conditionalFormatting sqref="AA26:AA27">
    <cfRule type="cellIs" dxfId="18" priority="36" stopIfTrue="1" operator="lessThan">
      <formula>0</formula>
    </cfRule>
  </conditionalFormatting>
  <conditionalFormatting sqref="E26:F27">
    <cfRule type="cellIs" dxfId="17" priority="24" stopIfTrue="1" operator="lessThan">
      <formula>0</formula>
    </cfRule>
  </conditionalFormatting>
  <conditionalFormatting sqref="I26">
    <cfRule type="cellIs" dxfId="16" priority="23" stopIfTrue="1" operator="lessThan">
      <formula>0</formula>
    </cfRule>
  </conditionalFormatting>
  <conditionalFormatting sqref="I27">
    <cfRule type="cellIs" dxfId="15" priority="22" stopIfTrue="1" operator="lessThan">
      <formula>0</formula>
    </cfRule>
  </conditionalFormatting>
  <conditionalFormatting sqref="J26:J27">
    <cfRule type="cellIs" dxfId="14" priority="21" stopIfTrue="1" operator="lessThan">
      <formula>0</formula>
    </cfRule>
  </conditionalFormatting>
  <conditionalFormatting sqref="Q26:Q27">
    <cfRule type="cellIs" dxfId="13" priority="18" stopIfTrue="1" operator="lessThan">
      <formula>0</formula>
    </cfRule>
  </conditionalFormatting>
  <conditionalFormatting sqref="R26:R27">
    <cfRule type="cellIs" dxfId="12" priority="17" stopIfTrue="1" operator="lessThan">
      <formula>0</formula>
    </cfRule>
  </conditionalFormatting>
  <conditionalFormatting sqref="M26:N27">
    <cfRule type="cellIs" dxfId="11" priority="12" stopIfTrue="1" operator="lessThan">
      <formula>0</formula>
    </cfRule>
  </conditionalFormatting>
  <conditionalFormatting sqref="M27">
    <cfRule type="cellIs" dxfId="10" priority="11" stopIfTrue="1" operator="lessThan">
      <formula>0</formula>
    </cfRule>
  </conditionalFormatting>
  <conditionalFormatting sqref="M26">
    <cfRule type="cellIs" dxfId="9" priority="10" stopIfTrue="1" operator="lessThan">
      <formula>0</formula>
    </cfRule>
  </conditionalFormatting>
  <conditionalFormatting sqref="M27">
    <cfRule type="cellIs" dxfId="8" priority="9" stopIfTrue="1" operator="lessThan">
      <formula>0</formula>
    </cfRule>
  </conditionalFormatting>
  <conditionalFormatting sqref="U26:V27">
    <cfRule type="cellIs" dxfId="7" priority="8" stopIfTrue="1" operator="lessThan">
      <formula>0</formula>
    </cfRule>
  </conditionalFormatting>
  <conditionalFormatting sqref="U27">
    <cfRule type="cellIs" dxfId="6" priority="7" stopIfTrue="1" operator="lessThan">
      <formula>0</formula>
    </cfRule>
  </conditionalFormatting>
  <conditionalFormatting sqref="U26">
    <cfRule type="cellIs" dxfId="5" priority="6" stopIfTrue="1" operator="lessThan">
      <formula>0</formula>
    </cfRule>
  </conditionalFormatting>
  <conditionalFormatting sqref="U27">
    <cfRule type="cellIs" dxfId="4" priority="5" stopIfTrue="1" operator="lessThan">
      <formula>0</formula>
    </cfRule>
  </conditionalFormatting>
  <conditionalFormatting sqref="Y26:Z27">
    <cfRule type="cellIs" dxfId="3" priority="4" stopIfTrue="1" operator="lessThan">
      <formula>0</formula>
    </cfRule>
  </conditionalFormatting>
  <conditionalFormatting sqref="Y27">
    <cfRule type="cellIs" dxfId="2" priority="3" stopIfTrue="1" operator="lessThan">
      <formula>0</formula>
    </cfRule>
  </conditionalFormatting>
  <conditionalFormatting sqref="Y26">
    <cfRule type="cellIs" dxfId="1" priority="2" stopIfTrue="1" operator="lessThan">
      <formula>0</formula>
    </cfRule>
  </conditionalFormatting>
  <conditionalFormatting sqref="Y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31" zoomScaleNormal="100" workbookViewId="0">
      <selection activeCell="B24" sqref="B24"/>
    </sheetView>
  </sheetViews>
  <sheetFormatPr defaultRowHeight="15" x14ac:dyDescent="0.2"/>
  <cols>
    <col min="1" max="1" width="1.85546875" style="2" customWidth="1"/>
    <col min="2" max="2" width="92.5703125" style="181"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79">
        <f>'Cover Page'!C7</f>
        <v>70408</v>
      </c>
    </row>
    <row r="7" spans="2:3" s="2" customFormat="1" ht="15.75" customHeight="1" x14ac:dyDescent="0.25">
      <c r="B7" s="42" t="s">
        <v>88</v>
      </c>
      <c r="C7" s="388" t="s">
        <v>127</v>
      </c>
    </row>
    <row r="8" spans="2:3" s="2" customFormat="1" ht="15.75" customHeight="1" x14ac:dyDescent="0.25">
      <c r="B8" s="280" t="str">
        <f>'Cover Page'!C8</f>
        <v>Union Security Insurance Company</v>
      </c>
      <c r="C8" s="332"/>
    </row>
    <row r="9" spans="2:3" s="2" customFormat="1" ht="15.75" customHeight="1" x14ac:dyDescent="0.25">
      <c r="B9" s="52" t="s">
        <v>90</v>
      </c>
      <c r="C9" s="332"/>
    </row>
    <row r="10" spans="2:3" s="2" customFormat="1" ht="15.75" customHeight="1" x14ac:dyDescent="0.25">
      <c r="B10" s="280">
        <f>'Cover Page'!C9</f>
        <v>0</v>
      </c>
      <c r="C10" s="332"/>
    </row>
    <row r="11" spans="2:3" s="2" customFormat="1" ht="15.75" x14ac:dyDescent="0.25">
      <c r="B11" s="52" t="s">
        <v>85</v>
      </c>
    </row>
    <row r="12" spans="2:3" s="2" customFormat="1" x14ac:dyDescent="0.2">
      <c r="B12" s="180" t="str">
        <f>'Cover Page'!C6</f>
        <v>2021</v>
      </c>
    </row>
    <row r="13" spans="2:3" s="2" customFormat="1" ht="15.75" x14ac:dyDescent="0.25">
      <c r="B13" s="52"/>
    </row>
    <row r="14" spans="2:3" s="2" customFormat="1" ht="15.75" x14ac:dyDescent="0.25">
      <c r="B14" s="52"/>
    </row>
    <row r="15" spans="2:3" s="181" customFormat="1" ht="15.75" x14ac:dyDescent="0.25">
      <c r="B15" s="52"/>
    </row>
    <row r="16" spans="2:3" s="181" customFormat="1" ht="16.5" thickBot="1" x14ac:dyDescent="0.3">
      <c r="B16" s="281"/>
      <c r="C16" s="377" t="s">
        <v>130</v>
      </c>
    </row>
    <row r="17" spans="2:3" s="181" customFormat="1" ht="48" thickBot="1" x14ac:dyDescent="0.25">
      <c r="B17" s="379" t="s">
        <v>155</v>
      </c>
      <c r="C17" s="382"/>
    </row>
    <row r="18" spans="2:3" s="181" customFormat="1" ht="47.25" x14ac:dyDescent="0.2">
      <c r="B18" s="376" t="s">
        <v>156</v>
      </c>
      <c r="C18" s="359"/>
    </row>
    <row r="19" spans="2:3" s="181" customFormat="1" x14ac:dyDescent="0.2">
      <c r="B19" s="353" t="s">
        <v>96</v>
      </c>
      <c r="C19" s="350"/>
    </row>
    <row r="20" spans="2:3" s="181" customFormat="1" x14ac:dyDescent="0.2">
      <c r="B20" s="352" t="s">
        <v>97</v>
      </c>
      <c r="C20" s="383"/>
    </row>
    <row r="21" spans="2:3" s="181" customFormat="1" x14ac:dyDescent="0.2">
      <c r="B21" s="354"/>
      <c r="C21" s="355"/>
    </row>
    <row r="22" spans="2:3" s="181" customFormat="1" x14ac:dyDescent="0.2">
      <c r="B22" s="354"/>
      <c r="C22" s="355"/>
    </row>
    <row r="23" spans="2:3" s="181" customFormat="1" x14ac:dyDescent="0.2">
      <c r="B23" s="354"/>
      <c r="C23" s="355"/>
    </row>
    <row r="24" spans="2:3" s="181" customFormat="1" x14ac:dyDescent="0.2">
      <c r="B24" s="354"/>
      <c r="C24" s="355"/>
    </row>
    <row r="25" spans="2:3" s="181" customFormat="1" x14ac:dyDescent="0.2">
      <c r="B25" s="354"/>
      <c r="C25" s="355"/>
    </row>
    <row r="26" spans="2:3" s="181" customFormat="1" x14ac:dyDescent="0.2">
      <c r="B26" s="354"/>
      <c r="C26" s="355"/>
    </row>
    <row r="27" spans="2:3" s="181" customFormat="1" x14ac:dyDescent="0.2">
      <c r="B27" s="354"/>
      <c r="C27" s="355"/>
    </row>
    <row r="28" spans="2:3" s="181" customFormat="1" x14ac:dyDescent="0.2">
      <c r="B28" s="354"/>
      <c r="C28" s="355"/>
    </row>
    <row r="29" spans="2:3" s="181" customFormat="1" x14ac:dyDescent="0.2">
      <c r="B29" s="354"/>
      <c r="C29" s="355"/>
    </row>
    <row r="30" spans="2:3" s="181" customFormat="1" x14ac:dyDescent="0.2">
      <c r="B30" s="354"/>
      <c r="C30" s="355"/>
    </row>
    <row r="31" spans="2:3" s="181" customFormat="1" x14ac:dyDescent="0.2">
      <c r="B31" s="356"/>
      <c r="C31" s="357"/>
    </row>
    <row r="32" spans="2:3" s="181" customFormat="1" ht="47.25" x14ac:dyDescent="0.25">
      <c r="B32" s="380" t="s">
        <v>157</v>
      </c>
      <c r="C32" s="358"/>
    </row>
    <row r="33" spans="2:3" s="181" customFormat="1" x14ac:dyDescent="0.2">
      <c r="B33" s="351" t="s">
        <v>95</v>
      </c>
      <c r="C33" s="378" t="s">
        <v>154</v>
      </c>
    </row>
    <row r="34" spans="2:3" s="181" customFormat="1" x14ac:dyDescent="0.2">
      <c r="B34" s="349"/>
      <c r="C34" s="350"/>
    </row>
    <row r="35" spans="2:3" s="181" customFormat="1" x14ac:dyDescent="0.2">
      <c r="B35" s="349"/>
      <c r="C35" s="350"/>
    </row>
    <row r="36" spans="2:3" s="181" customFormat="1" x14ac:dyDescent="0.2">
      <c r="B36" s="349"/>
      <c r="C36" s="350"/>
    </row>
    <row r="37" spans="2:3" s="181" customFormat="1" x14ac:dyDescent="0.2">
      <c r="B37" s="349"/>
      <c r="C37" s="350"/>
    </row>
    <row r="38" spans="2:3" s="181" customFormat="1" x14ac:dyDescent="0.2">
      <c r="B38" s="349"/>
      <c r="C38" s="350"/>
    </row>
    <row r="39" spans="2:3" s="181" customFormat="1" x14ac:dyDescent="0.2">
      <c r="B39" s="349"/>
      <c r="C39" s="350"/>
    </row>
    <row r="40" spans="2:3" s="181" customFormat="1" x14ac:dyDescent="0.2">
      <c r="B40" s="349"/>
      <c r="C40" s="350"/>
    </row>
    <row r="41" spans="2:3" s="181" customFormat="1" x14ac:dyDescent="0.2">
      <c r="B41" s="349"/>
      <c r="C41" s="350"/>
    </row>
    <row r="42" spans="2:3" s="181" customFormat="1" x14ac:dyDescent="0.2">
      <c r="B42" s="349"/>
      <c r="C42" s="350"/>
    </row>
    <row r="43" spans="2:3" s="181" customFormat="1" ht="15.75" thickBot="1" x14ac:dyDescent="0.25">
      <c r="B43" s="347"/>
      <c r="C43" s="348"/>
    </row>
    <row r="44" spans="2:3" s="181" customFormat="1" x14ac:dyDescent="0.2">
      <c r="B44" s="190"/>
    </row>
    <row r="45" spans="2:3" s="181" customFormat="1" ht="15.75" x14ac:dyDescent="0.25">
      <c r="B45" s="140" t="s">
        <v>61</v>
      </c>
    </row>
    <row r="46" spans="2:3" s="181" customFormat="1" ht="15.75" x14ac:dyDescent="0.25">
      <c r="B46" s="140" t="s">
        <v>137</v>
      </c>
    </row>
    <row r="47" spans="2:3" s="181" customFormat="1" ht="15.75" x14ac:dyDescent="0.25">
      <c r="B47" s="140" t="s">
        <v>70</v>
      </c>
    </row>
    <row r="48" spans="2:3" s="181" customFormat="1" ht="15.75" x14ac:dyDescent="0.25">
      <c r="B48" s="140" t="s">
        <v>66</v>
      </c>
    </row>
    <row r="49" spans="2:2" s="181" customFormat="1" ht="15.75" x14ac:dyDescent="0.25">
      <c r="B49" s="282"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16" zoomScaleNormal="100" workbookViewId="0">
      <selection activeCell="B1" sqref="B1"/>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27" t="s">
        <v>91</v>
      </c>
    </row>
    <row r="3" spans="2:4" ht="15.75" x14ac:dyDescent="0.25">
      <c r="B3" s="26" t="s">
        <v>91</v>
      </c>
    </row>
    <row r="4" spans="2:4" ht="15.75" x14ac:dyDescent="0.25">
      <c r="B4" s="26"/>
    </row>
    <row r="5" spans="2:4" ht="15.75" x14ac:dyDescent="0.25">
      <c r="B5" s="42" t="s">
        <v>87</v>
      </c>
    </row>
    <row r="6" spans="2:4" ht="16.5" customHeight="1" x14ac:dyDescent="0.2">
      <c r="B6" s="179">
        <f>'Cover Page'!C7</f>
        <v>70408</v>
      </c>
    </row>
    <row r="7" spans="2:4" ht="15.75" customHeight="1" x14ac:dyDescent="0.25">
      <c r="B7" s="42" t="s">
        <v>88</v>
      </c>
      <c r="D7" s="387"/>
    </row>
    <row r="8" spans="2:4" ht="15.75" customHeight="1" x14ac:dyDescent="0.25">
      <c r="B8" s="280" t="str">
        <f>'Cover Page'!C8</f>
        <v>Union Security Insurance Company</v>
      </c>
    </row>
    <row r="9" spans="2:4" ht="15.75" customHeight="1" x14ac:dyDescent="0.25">
      <c r="B9" s="52" t="s">
        <v>90</v>
      </c>
    </row>
    <row r="10" spans="2:4" ht="15.75" customHeight="1" x14ac:dyDescent="0.25">
      <c r="B10" s="280">
        <f>'Cover Page'!C9</f>
        <v>0</v>
      </c>
    </row>
    <row r="11" spans="2:4" ht="15.75" x14ac:dyDescent="0.25">
      <c r="B11" s="52" t="s">
        <v>85</v>
      </c>
    </row>
    <row r="12" spans="2:4" x14ac:dyDescent="0.2">
      <c r="B12" s="180" t="str">
        <f>'Cover Page'!C6</f>
        <v>2021</v>
      </c>
    </row>
    <row r="13" spans="2:4" ht="15.75" x14ac:dyDescent="0.25">
      <c r="B13" s="283"/>
    </row>
    <row r="17" spans="2:2" s="25" customFormat="1" ht="15.75" thickBot="1" x14ac:dyDescent="0.25">
      <c r="B17" s="284" t="s">
        <v>92</v>
      </c>
    </row>
    <row r="18" spans="2:2" s="25" customFormat="1" ht="150.75" thickBot="1" x14ac:dyDescent="0.25">
      <c r="B18" s="381"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2022-07-28T17:11:07Z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