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770" windowHeight="1094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comments1.xml><?xml version="1.0" encoding="utf-8"?>
<comments xmlns="http://schemas.openxmlformats.org/spreadsheetml/2006/main">
  <authors>
    <author>Author</author>
  </authors>
  <commentList>
    <comment ref="B21" authorId="0" shapeId="0">
      <text>
        <r>
          <rPr>
            <b/>
            <sz val="9"/>
            <color indexed="81"/>
            <rFont val="Tahoma"/>
            <family val="2"/>
          </rPr>
          <t>Author:</t>
        </r>
        <r>
          <rPr>
            <sz val="9"/>
            <color indexed="81"/>
            <rFont val="Tahoma"/>
            <family val="2"/>
          </rPr>
          <t xml:space="preserve">
Signed by Kayt O'Neil on 7/28/2021</t>
        </r>
      </text>
    </comment>
    <comment ref="B22" authorId="0" shapeId="0">
      <text>
        <r>
          <rPr>
            <b/>
            <sz val="9"/>
            <color indexed="81"/>
            <rFont val="Tahoma"/>
            <family val="2"/>
          </rPr>
          <t>Author:</t>
        </r>
        <r>
          <rPr>
            <sz val="9"/>
            <color indexed="81"/>
            <rFont val="Tahoma"/>
            <family val="2"/>
          </rPr>
          <t xml:space="preserve">
Signed by Kayt O'Neil on 7/28/2021</t>
        </r>
      </text>
    </comment>
    <comment ref="B24" authorId="0" shapeId="0">
      <text>
        <r>
          <rPr>
            <b/>
            <sz val="9"/>
            <color indexed="81"/>
            <rFont val="Tahoma"/>
            <family val="2"/>
          </rPr>
          <t>Author:</t>
        </r>
        <r>
          <rPr>
            <sz val="9"/>
            <color indexed="81"/>
            <rFont val="Tahoma"/>
            <family val="2"/>
          </rPr>
          <t xml:space="preserve">
Updated by Kayt O'Neil</t>
        </r>
      </text>
    </comment>
  </commentList>
</comments>
</file>

<file path=xl/sharedStrings.xml><?xml version="1.0" encoding="utf-8"?>
<sst xmlns="http://schemas.openxmlformats.org/spreadsheetml/2006/main" count="356" uniqueCount="193">
  <si>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</si>
  <si>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</si>
  <si>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</si>
  <si>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</si>
  <si>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</si>
  <si>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</si>
  <si>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</si>
  <si>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</si>
  <si>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</si>
  <si>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</si>
  <si>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</si>
  <si>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</si>
  <si>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</si>
  <si>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</si>
  <si>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</si>
  <si>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</si>
  <si>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</si>
  <si>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</si>
  <si>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</si>
  <si>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</si>
  <si>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</si>
  <si>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</si>
  <si>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</si>
  <si>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</si>
  <si>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</si>
  <si>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</si>
  <si>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</si>
  <si>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</si>
  <si>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</si>
  <si>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</si>
  <si>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</si>
  <si>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</si>
  <si>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</si>
  <si>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</si>
  <si>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</si>
  <si>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</si>
  <si>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</si>
  <si>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</si>
  <si>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</si>
  <si>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</si>
  <si>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</si>
  <si>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</si>
  <si>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</si>
  <si>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</si>
  <si>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</si>
  <si>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</si>
  <si>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</si>
  <si>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</si>
  <si>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</si>
  <si>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</si>
  <si>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</si>
  <si>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</si>
  <si>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</si>
  <si>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</si>
  <si>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</si>
  <si>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</si>
  <si>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</si>
  <si>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</si>
  <si>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</si>
  <si>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</si>
  <si>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</si>
  <si>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</si>
  <si>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</si>
  <si>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</si>
  <si>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</si>
  <si>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</si>
  <si>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</si>
  <si>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</si>
  <si>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</si>
  <si>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</si>
  <si>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</si>
  <si>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</si>
  <si>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</si>
  <si>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</si>
  <si>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</si>
  <si>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</si>
  <si>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</si>
  <si>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</si>
  <si>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</si>
  <si>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</si>
  <si>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</si>
  <si>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</si>
  <si>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</si>
  <si>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</si>
  <si>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</si>
  <si>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</si>
  <si>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</si>
  <si>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</si>
  <si>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</si>
  <si>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</si>
  <si>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</si>
  <si>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</si>
  <si>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</si>
  <si>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</si>
  <si>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</si>
  <si>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</si>
  <si>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</si>
  <si>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</si>
  <si>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</si>
  <si>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</si>
  <si>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</si>
  <si>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</si>
  <si>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</si>
  <si>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</si>
  <si>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</si>
  <si>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</si>
  <si>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</si>
  <si>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</si>
  <si>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</si>
  <si>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</si>
  <si>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</si>
  <si>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</si>
  <si>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</si>
  <si>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</si>
  <si>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</si>
  <si>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</si>
  <si>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</si>
  <si>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</si>
  <si>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</si>
  <si>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</si>
  <si>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</si>
  <si>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</si>
  <si>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</si>
  <si>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</si>
  <si>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</si>
  <si>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</si>
  <si>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</si>
  <si>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</si>
  <si>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</si>
  <si>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</si>
  <si>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</si>
  <si>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</si>
  <si>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</si>
  <si>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</si>
  <si>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</si>
  <si>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</si>
  <si>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</si>
  <si>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</si>
  <si>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</si>
  <si>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</si>
  <si>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</si>
  <si>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</si>
  <si>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</si>
  <si>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</si>
  <si>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</si>
  <si>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</si>
  <si>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</si>
  <si>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</si>
  <si>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</si>
  <si>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</si>
  <si>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</si>
  <si>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</si>
  <si>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</si>
  <si>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</si>
  <si>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</si>
  <si>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</si>
  <si>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</si>
  <si>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</si>
  <si>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</si>
  <si>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</si>
  <si>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</si>
  <si>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Connecticut General Life Insurance Company</t>
  </si>
  <si>
    <t>No</t>
  </si>
  <si>
    <t>n/a</t>
  </si>
  <si>
    <t xml:space="preserve">          Allocation</t>
  </si>
  <si>
    <t xml:space="preserve">          Description</t>
  </si>
  <si>
    <t>N/A</t>
  </si>
  <si>
    <t>Premium earned by segment by contract situs state is used to allocate state premium taxes.</t>
  </si>
  <si>
    <t>Guaranty fund assessments are allocated pro rata based on membership associated with contracts in each segment (i.e., individual, small group, large group) sitused in each state.</t>
  </si>
  <si>
    <t>Includes State income, excise, business, and other taxes that may be excluded from earned premium under 45 CFR §158.162(b)(1), also includes State premium taxes, and Community Benefit Expenditures.</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</si>
  <si>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 and in some instances goodwill amortization.</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</si>
  <si>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</si>
  <si>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Paid claims are assigned to the contract situs state.  Claim liabilities are allocated to the contract situs state based on membership.</t>
  </si>
  <si>
    <t xml:space="preserve">Includes claims paid or payable to physicians and non-clinical providers for services and supplies covered by the policy, including estimates of losses incurred, but not yet reported.  </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</si>
  <si>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</si>
  <si>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</si>
  <si>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Once dollars have been allocated to the California sitused other health column based on the methodologies noted above- these dollars are then allocated to the individual and large group sizing based on premium's in each of those segments.</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</si>
  <si>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</si>
  <si>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Expenses are allocated pro rata based on the proportion of enrollee months associated with contracts in each segment (i.e., individual, small group, large group) that are sitused in a state.</t>
  </si>
  <si>
    <t>Once dollars have been allocated to the California sitused other health column based on the methodology noted above- these dollars are then allocated to the individual and large group sizing based on premium's in each of those segments.</t>
  </si>
  <si>
    <t>Includes compensation (including but not limited to salary and benefits) to employees engaged in soliciting and generating sales to policyholders for the issuer.</t>
  </si>
  <si>
    <t>Commission expenses are identifiable to the individual segment. Premium earned by segment by contract situs state is used to allocate expenses associated with contracts in the small and large group segment that are sitused in a state.</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</si>
  <si>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</si>
  <si>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</si>
  <si>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 xml:space="preserve">Expenses are allocated pro rata based on the proportion of enrollee months associated with contracts in each segment (i.e., individual, small group, large group) that are sitused in a state. </t>
  </si>
  <si>
    <t>Federal payroll tax is aligned to a product and then allocated on a pro rata basis to the proper segment (i.e., individual, small group, large group) within a  state based on membership associated with contracts in each segment sitused in each state.</t>
  </si>
  <si>
    <t>Property taxes are allocated pro rata based on membership. Once dollars have been allocated to the California sitused other health column based on the methodology noted above- these dollars are then allocated to the individual and large group sizing based on premium's in each of those segments.</t>
  </si>
  <si>
    <t>Includes other taxes, fines and penalties of regulatory authorities, and fees for examinations by any State or Federal departments not already included in other lines.</t>
  </si>
  <si>
    <t>General and Administrative Expenses not already Included in other lines.</t>
  </si>
  <si>
    <t>Eric Blakeslee</t>
  </si>
  <si>
    <t>Signing as Vice President of CGLIC not as Chief Financial Officer</t>
  </si>
  <si>
    <t>Kathleen M O'Neil</t>
  </si>
  <si>
    <t>Signing as Vice President of CGLIC &amp; Accounting Senior Director for MLR Reporting (not as CEO)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</si>
</sst>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6"/>
      <name val="Harlow Solid Italic"/>
      <family val="5"/>
    </font>
    <font>
      <b/>
      <sz val="9"/>
      <color indexed="81"/>
      <name val="Tahoma"/>
      <family val="2"/>
    </font>
    <font>
      <sz val="9"/>
      <color indexed="81"/>
      <name val="Tahoma"/>
      <family val="2"/>
    </font>
    <font>
      <i/>
      <u/>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1">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0" fontId="30" fillId="0" borderId="22" xfId="0" applyFont="1" applyFill="1" applyBorder="1" applyAlignment="1" applyProtection="1">
      <protection locked="0"/>
    </xf>
    <xf numFmtId="41" fontId="30" fillId="0" borderId="61" xfId="126" applyNumberFormat="1" applyFont="1" applyFill="1" applyBorder="1" applyAlignment="1" applyProtection="1">
      <alignment horizontal="center" vertical="top"/>
      <protection locked="0"/>
    </xf>
    <xf numFmtId="41" fontId="30" fillId="0" borderId="18" xfId="126" applyNumberFormat="1" applyFont="1" applyFill="1" applyBorder="1" applyAlignment="1" applyProtection="1">
      <alignment horizontal="center" vertical="top"/>
      <protection locked="0"/>
    </xf>
    <xf numFmtId="0" fontId="40" fillId="0" borderId="0" xfId="0" applyFont="1" applyProtection="1">
      <protection locked="0"/>
    </xf>
    <xf numFmtId="0" fontId="43" fillId="0" borderId="0" xfId="0" applyFont="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3"/>
  <sheetViews>
    <sheetView tabSelected="1" zoomScaleNormal="100" workbookViewId="0">
      <selection activeCell="T17" sqref="T17"/>
    </sheetView>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160</v>
      </c>
    </row>
    <row r="7" spans="1:3" x14ac:dyDescent="0.35">
      <c r="A7" s="31" t="s">
        <v>1</v>
      </c>
      <c r="B7" s="32" t="s">
        <v>153</v>
      </c>
      <c r="C7" s="34"/>
    </row>
    <row r="8" spans="1:3" x14ac:dyDescent="0.35">
      <c r="A8" s="31" t="s">
        <v>2</v>
      </c>
      <c r="B8" s="32" t="s">
        <v>88</v>
      </c>
      <c r="C8" s="33" t="s">
        <v>161</v>
      </c>
    </row>
    <row r="9" spans="1:3" x14ac:dyDescent="0.35">
      <c r="A9" s="31" t="s">
        <v>3</v>
      </c>
      <c r="B9" s="32" t="s">
        <v>89</v>
      </c>
      <c r="C9" s="33"/>
    </row>
    <row r="10" spans="1:3" ht="16" thickBot="1" x14ac:dyDescent="0.4">
      <c r="A10" s="35" t="s">
        <v>4</v>
      </c>
      <c r="B10" s="36" t="s">
        <v>86</v>
      </c>
      <c r="C10" s="413" t="s">
        <v>162</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zoomScaleNormal="100" workbookViewId="0">
      <selection activeCell="F58" sqref="F58"/>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f>'Cover Page'!C7</f>
        <v>0</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Connecticut General Life Insurance Company</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f>'Cover Page'!C9</f>
        <v>0</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2021</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363062.81</v>
      </c>
      <c r="L21" s="78">
        <f>'Pt 2 Premium and Claims'!L22+'Pt 2 Premium and Claims'!L23-'Pt 2 Premium and Claims'!L24-'Pt 2 Premium and Claims'!L25</f>
        <v>363259.05</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-1448.4300000000003</v>
      </c>
      <c r="P21" s="78">
        <f>'Pt 2 Premium and Claims'!P22+'Pt 2 Premium and Claims'!P23-'Pt 2 Premium and Claims'!P24-'Pt 2 Premium and Claims'!P25</f>
        <v>688.92000000000007</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210525.62</v>
      </c>
      <c r="L24" s="78">
        <f>'Pt 2 Premium and Claims'!L51</f>
        <v>211428</v>
      </c>
      <c r="M24" s="77">
        <f>'Pt 2 Premium and Claims'!M51</f>
        <v>0</v>
      </c>
      <c r="N24" s="78">
        <f>'Pt 2 Premium and Claims'!N51</f>
        <v>0</v>
      </c>
      <c r="O24" s="77">
        <f>'Pt 2 Premium and Claims'!O51</f>
        <v>0</v>
      </c>
      <c r="P24" s="78">
        <f>'Pt 2 Premium and Claims'!P51</f>
        <v>0</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v>33832.786103865008</v>
      </c>
      <c r="L28" s="101">
        <v>33832.786103865008</v>
      </c>
      <c r="M28" s="99">
        <v>0</v>
      </c>
      <c r="N28" s="98">
        <v>0</v>
      </c>
      <c r="O28" s="99">
        <v>-386.00659500000012</v>
      </c>
      <c r="P28" s="101">
        <v>-386.00659500000012</v>
      </c>
    </row>
    <row r="29" spans="2:16" s="37" customFormat="1" ht="31" x14ac:dyDescent="0.35">
      <c r="B29" s="90"/>
      <c r="C29" s="94"/>
      <c r="D29" s="395" t="s">
        <v>67</v>
      </c>
      <c r="E29" s="99"/>
      <c r="F29" s="101"/>
      <c r="G29" s="97"/>
      <c r="H29" s="98"/>
      <c r="I29" s="99"/>
      <c r="J29" s="100"/>
      <c r="K29" s="99">
        <v>9474.3847007637705</v>
      </c>
      <c r="L29" s="101">
        <v>9474.3847007637705</v>
      </c>
      <c r="M29" s="99">
        <v>0</v>
      </c>
      <c r="N29" s="98">
        <v>0</v>
      </c>
      <c r="O29" s="99">
        <v>0</v>
      </c>
      <c r="P29" s="101">
        <v>0</v>
      </c>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v>22.908796792976386</v>
      </c>
      <c r="L31" s="101">
        <v>22.908796792976386</v>
      </c>
      <c r="M31" s="99">
        <v>0</v>
      </c>
      <c r="N31" s="98">
        <v>0</v>
      </c>
      <c r="O31" s="99">
        <v>0</v>
      </c>
      <c r="P31" s="101">
        <v>0</v>
      </c>
    </row>
    <row r="32" spans="2:16" x14ac:dyDescent="0.35">
      <c r="B32" s="75"/>
      <c r="C32" s="94"/>
      <c r="D32" s="393" t="s">
        <v>104</v>
      </c>
      <c r="E32" s="99"/>
      <c r="F32" s="101"/>
      <c r="G32" s="97"/>
      <c r="H32" s="98"/>
      <c r="I32" s="99"/>
      <c r="J32" s="100"/>
      <c r="K32" s="99">
        <v>-13530.15443418804</v>
      </c>
      <c r="L32" s="101">
        <v>-13530.15443418804</v>
      </c>
      <c r="M32" s="99">
        <v>0</v>
      </c>
      <c r="N32" s="98">
        <v>0</v>
      </c>
      <c r="O32" s="99">
        <v>0</v>
      </c>
      <c r="P32" s="101">
        <v>0</v>
      </c>
    </row>
    <row r="33" spans="2:16" x14ac:dyDescent="0.35">
      <c r="B33" s="75"/>
      <c r="C33" s="94"/>
      <c r="D33" s="393" t="s">
        <v>103</v>
      </c>
      <c r="E33" s="99"/>
      <c r="F33" s="101"/>
      <c r="G33" s="97"/>
      <c r="H33" s="98"/>
      <c r="I33" s="99"/>
      <c r="J33" s="100"/>
      <c r="K33" s="99">
        <v>0</v>
      </c>
      <c r="L33" s="101">
        <v>0</v>
      </c>
      <c r="M33" s="99">
        <v>0</v>
      </c>
      <c r="N33" s="98">
        <v>0</v>
      </c>
      <c r="O33" s="99">
        <v>0</v>
      </c>
      <c r="P33" s="101">
        <v>0</v>
      </c>
    </row>
    <row r="34" spans="2:16" x14ac:dyDescent="0.35">
      <c r="B34" s="75"/>
      <c r="C34" s="94">
        <v>3.3</v>
      </c>
      <c r="D34" s="393" t="s">
        <v>21</v>
      </c>
      <c r="E34" s="102"/>
      <c r="F34" s="101"/>
      <c r="G34" s="97"/>
      <c r="H34" s="98"/>
      <c r="I34" s="99"/>
      <c r="J34" s="100"/>
      <c r="K34" s="102">
        <v>10.222251955431693</v>
      </c>
      <c r="L34" s="101">
        <v>10.222251955431693</v>
      </c>
      <c r="M34" s="99">
        <v>0</v>
      </c>
      <c r="N34" s="98">
        <v>0</v>
      </c>
      <c r="O34" s="99">
        <v>0</v>
      </c>
      <c r="P34" s="101">
        <v>0</v>
      </c>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29810.147419189147</v>
      </c>
      <c r="L35" s="104">
        <f t="shared" si="0"/>
        <v>29810.147419189147</v>
      </c>
      <c r="M35" s="103">
        <f t="shared" si="0"/>
        <v>0</v>
      </c>
      <c r="N35" s="104">
        <f t="shared" si="0"/>
        <v>0</v>
      </c>
      <c r="O35" s="103">
        <f t="shared" si="0"/>
        <v>-386.00659500000012</v>
      </c>
      <c r="P35" s="104">
        <f t="shared" si="0"/>
        <v>-386.00659500000012</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v>469.12834866891876</v>
      </c>
      <c r="L38" s="101">
        <v>469.12834866891876</v>
      </c>
      <c r="M38" s="99">
        <v>0</v>
      </c>
      <c r="N38" s="101">
        <v>0</v>
      </c>
      <c r="O38" s="99">
        <v>0</v>
      </c>
      <c r="P38" s="101">
        <v>0</v>
      </c>
    </row>
    <row r="39" spans="2:16" x14ac:dyDescent="0.35">
      <c r="B39" s="107"/>
      <c r="C39" s="94">
        <v>4.2</v>
      </c>
      <c r="D39" s="393" t="s">
        <v>19</v>
      </c>
      <c r="E39" s="99"/>
      <c r="F39" s="101"/>
      <c r="G39" s="97"/>
      <c r="H39" s="101"/>
      <c r="I39" s="99"/>
      <c r="J39" s="101"/>
      <c r="K39" s="99">
        <v>13080.31</v>
      </c>
      <c r="L39" s="101">
        <v>13080.31</v>
      </c>
      <c r="M39" s="99">
        <v>0</v>
      </c>
      <c r="N39" s="101">
        <v>0</v>
      </c>
      <c r="O39" s="99">
        <v>0</v>
      </c>
      <c r="P39" s="101">
        <v>0</v>
      </c>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v>249.89755226760693</v>
      </c>
      <c r="L41" s="101">
        <v>249.89755226760693</v>
      </c>
      <c r="M41" s="102"/>
      <c r="N41" s="101">
        <v>0</v>
      </c>
      <c r="O41" s="102"/>
      <c r="P41" s="101">
        <v>0</v>
      </c>
    </row>
    <row r="42" spans="2:16" ht="31" x14ac:dyDescent="0.35">
      <c r="B42" s="107"/>
      <c r="C42" s="108"/>
      <c r="D42" s="395" t="s">
        <v>123</v>
      </c>
      <c r="E42" s="102"/>
      <c r="F42" s="101"/>
      <c r="G42" s="401"/>
      <c r="H42" s="101"/>
      <c r="I42" s="102"/>
      <c r="J42" s="101"/>
      <c r="K42" s="102">
        <v>66.262097496816153</v>
      </c>
      <c r="L42" s="101">
        <v>66.262097496816153</v>
      </c>
      <c r="M42" s="102"/>
      <c r="N42" s="101">
        <v>0</v>
      </c>
      <c r="O42" s="102"/>
      <c r="P42" s="101">
        <v>0</v>
      </c>
    </row>
    <row r="43" spans="2:16" x14ac:dyDescent="0.35">
      <c r="B43" s="107"/>
      <c r="C43" s="94">
        <v>4.4000000000000004</v>
      </c>
      <c r="D43" s="393" t="s">
        <v>20</v>
      </c>
      <c r="E43" s="102"/>
      <c r="F43" s="403"/>
      <c r="G43" s="401"/>
      <c r="H43" s="97"/>
      <c r="I43" s="102"/>
      <c r="J43" s="97"/>
      <c r="K43" s="102">
        <v>12203.760655504597</v>
      </c>
      <c r="L43" s="97">
        <v>12203.760655504597</v>
      </c>
      <c r="M43" s="102"/>
      <c r="N43" s="97">
        <v>0</v>
      </c>
      <c r="O43" s="102"/>
      <c r="P43" s="403">
        <v>0</v>
      </c>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26069.358653937939</v>
      </c>
      <c r="L44" s="104">
        <f t="shared" si="1"/>
        <v>26069.358653937939</v>
      </c>
      <c r="M44" s="103">
        <f t="shared" si="1"/>
        <v>0</v>
      </c>
      <c r="N44" s="104">
        <f t="shared" si="1"/>
        <v>0</v>
      </c>
      <c r="O44" s="103">
        <f t="shared" si="1"/>
        <v>0</v>
      </c>
      <c r="P44" s="104">
        <f t="shared" si="1"/>
        <v>0</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v>762</v>
      </c>
      <c r="L47" s="113">
        <v>762</v>
      </c>
      <c r="M47" s="112">
        <v>0</v>
      </c>
      <c r="N47" s="113">
        <v>0</v>
      </c>
      <c r="O47" s="112">
        <v>0</v>
      </c>
      <c r="P47" s="389">
        <v>0</v>
      </c>
    </row>
    <row r="48" spans="2:16" s="37" customFormat="1" x14ac:dyDescent="0.35">
      <c r="B48" s="90"/>
      <c r="C48" s="94">
        <v>5.2</v>
      </c>
      <c r="D48" s="393" t="s">
        <v>27</v>
      </c>
      <c r="E48" s="112"/>
      <c r="F48" s="404"/>
      <c r="G48" s="113"/>
      <c r="H48" s="113"/>
      <c r="I48" s="112"/>
      <c r="J48" s="113"/>
      <c r="K48" s="112">
        <v>9381</v>
      </c>
      <c r="L48" s="113">
        <v>9381</v>
      </c>
      <c r="M48" s="112">
        <v>0</v>
      </c>
      <c r="N48" s="113">
        <v>0</v>
      </c>
      <c r="O48" s="112">
        <v>0</v>
      </c>
      <c r="P48" s="114">
        <v>0</v>
      </c>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781.75</v>
      </c>
      <c r="L49" s="116">
        <f t="shared" si="2"/>
        <v>781.75</v>
      </c>
      <c r="M49" s="115">
        <f>M48/12</f>
        <v>0</v>
      </c>
      <c r="N49" s="116">
        <f>N48/12</f>
        <v>0</v>
      </c>
      <c r="O49" s="115">
        <f t="shared" si="2"/>
        <v>0</v>
      </c>
      <c r="P49" s="116">
        <f t="shared" si="2"/>
        <v>0</v>
      </c>
    </row>
    <row r="50" spans="2:16" ht="45" customHeight="1" x14ac:dyDescent="0.35">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v>66038762.07653138</v>
      </c>
      <c r="F52" s="133"/>
      <c r="G52" s="133"/>
      <c r="H52" s="133"/>
      <c r="I52" s="133"/>
      <c r="J52" s="133"/>
      <c r="K52" s="127"/>
      <c r="L52" s="133"/>
      <c r="M52" s="133"/>
      <c r="N52" s="133"/>
      <c r="O52" s="133"/>
      <c r="P52" s="134"/>
    </row>
    <row r="53" spans="2:16" ht="16" thickBot="1" x14ac:dyDescent="0.4">
      <c r="B53" s="135" t="s">
        <v>57</v>
      </c>
      <c r="C53" s="136" t="s">
        <v>129</v>
      </c>
      <c r="D53" s="137"/>
      <c r="E53" s="138">
        <v>106621.33346014841</v>
      </c>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B10" zoomScaleNormal="100" workbookViewId="0">
      <selection activeCell="K34" sqref="K34"/>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f>'Cover Page'!C7</f>
        <v>0</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Connecticut General Life Insurance Company</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f>'Cover Page'!C9</f>
        <v>0</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2021</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v>362179.76</v>
      </c>
      <c r="L22" s="155">
        <v>360227</v>
      </c>
      <c r="M22" s="154">
        <v>0</v>
      </c>
      <c r="N22" s="155">
        <v>0</v>
      </c>
      <c r="O22" s="154">
        <v>-7198.35</v>
      </c>
      <c r="P22" s="155">
        <v>-5061</v>
      </c>
    </row>
    <row r="23" spans="1:16" s="25" customFormat="1" x14ac:dyDescent="0.35">
      <c r="A23" s="37"/>
      <c r="B23" s="75"/>
      <c r="C23" s="76">
        <v>1.2</v>
      </c>
      <c r="D23" s="393" t="s">
        <v>16</v>
      </c>
      <c r="E23" s="154"/>
      <c r="F23" s="155"/>
      <c r="G23" s="154"/>
      <c r="H23" s="155"/>
      <c r="I23" s="154"/>
      <c r="J23" s="155"/>
      <c r="K23" s="154">
        <v>3034.05</v>
      </c>
      <c r="L23" s="155">
        <v>3034.05</v>
      </c>
      <c r="M23" s="154">
        <v>0</v>
      </c>
      <c r="N23" s="155">
        <v>0</v>
      </c>
      <c r="O23" s="154">
        <v>5749.92</v>
      </c>
      <c r="P23" s="155">
        <v>5749.92</v>
      </c>
    </row>
    <row r="24" spans="1:16" s="25" customFormat="1" x14ac:dyDescent="0.35">
      <c r="A24" s="37"/>
      <c r="B24" s="75"/>
      <c r="C24" s="76">
        <v>1.3</v>
      </c>
      <c r="D24" s="393" t="s">
        <v>34</v>
      </c>
      <c r="E24" s="154"/>
      <c r="F24" s="155"/>
      <c r="G24" s="154"/>
      <c r="H24" s="155"/>
      <c r="I24" s="154"/>
      <c r="J24" s="155"/>
      <c r="K24" s="154">
        <v>2149</v>
      </c>
      <c r="L24" s="155">
        <v>0</v>
      </c>
      <c r="M24" s="154">
        <v>0</v>
      </c>
      <c r="N24" s="155">
        <v>0</v>
      </c>
      <c r="O24" s="154">
        <v>0</v>
      </c>
      <c r="P24" s="155">
        <v>0</v>
      </c>
    </row>
    <row r="25" spans="1:16" s="25" customFormat="1" x14ac:dyDescent="0.35">
      <c r="A25" s="37"/>
      <c r="B25" s="75"/>
      <c r="C25" s="76">
        <v>1.4</v>
      </c>
      <c r="D25" s="393" t="s">
        <v>17</v>
      </c>
      <c r="E25" s="154"/>
      <c r="F25" s="155"/>
      <c r="G25" s="154"/>
      <c r="H25" s="155"/>
      <c r="I25" s="154"/>
      <c r="J25" s="155"/>
      <c r="K25" s="154">
        <v>2</v>
      </c>
      <c r="L25" s="155">
        <v>2</v>
      </c>
      <c r="M25" s="154">
        <v>0</v>
      </c>
      <c r="N25" s="155">
        <v>0</v>
      </c>
      <c r="O25" s="154">
        <v>0</v>
      </c>
      <c r="P25" s="155">
        <v>0</v>
      </c>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v>208353.09</v>
      </c>
      <c r="L29" s="164"/>
      <c r="M29" s="154"/>
      <c r="N29" s="164"/>
      <c r="O29" s="154"/>
      <c r="P29" s="164"/>
    </row>
    <row r="30" spans="1:16" s="25" customFormat="1" ht="28.5" customHeight="1" x14ac:dyDescent="0.35">
      <c r="A30" s="37"/>
      <c r="B30" s="75"/>
      <c r="C30" s="76"/>
      <c r="D30" s="395" t="s">
        <v>54</v>
      </c>
      <c r="E30" s="165"/>
      <c r="F30" s="155"/>
      <c r="G30" s="165"/>
      <c r="H30" s="155"/>
      <c r="I30" s="165"/>
      <c r="J30" s="155"/>
      <c r="K30" s="165"/>
      <c r="L30" s="155">
        <v>202159</v>
      </c>
      <c r="M30" s="165"/>
      <c r="N30" s="155"/>
      <c r="O30" s="165"/>
      <c r="P30" s="155"/>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v>12874.12</v>
      </c>
      <c r="L32" s="164"/>
      <c r="M32" s="154"/>
      <c r="N32" s="166"/>
      <c r="O32" s="154"/>
      <c r="P32" s="164"/>
    </row>
    <row r="33" spans="1:16" s="37" customFormat="1" ht="31" x14ac:dyDescent="0.35">
      <c r="B33" s="90"/>
      <c r="C33" s="76"/>
      <c r="D33" s="395" t="s">
        <v>44</v>
      </c>
      <c r="E33" s="165"/>
      <c r="F33" s="155"/>
      <c r="G33" s="165"/>
      <c r="H33" s="167"/>
      <c r="I33" s="165"/>
      <c r="J33" s="155"/>
      <c r="K33" s="165"/>
      <c r="L33" s="155">
        <v>9269</v>
      </c>
      <c r="M33" s="165"/>
      <c r="N33" s="167"/>
      <c r="O33" s="165"/>
      <c r="P33" s="155"/>
    </row>
    <row r="34" spans="1:16" s="25" customFormat="1" x14ac:dyDescent="0.35">
      <c r="A34" s="37"/>
      <c r="B34" s="75"/>
      <c r="C34" s="76">
        <v>2.2999999999999998</v>
      </c>
      <c r="D34" s="393" t="s">
        <v>28</v>
      </c>
      <c r="E34" s="154"/>
      <c r="F34" s="164"/>
      <c r="G34" s="154"/>
      <c r="H34" s="166"/>
      <c r="I34" s="154"/>
      <c r="J34" s="164"/>
      <c r="K34" s="154">
        <v>10701.59</v>
      </c>
      <c r="L34" s="164"/>
      <c r="M34" s="154"/>
      <c r="N34" s="166"/>
      <c r="O34" s="154"/>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c r="N36" s="166"/>
      <c r="O36" s="154"/>
      <c r="P36" s="164"/>
    </row>
    <row r="37" spans="1:16" s="37" customFormat="1" ht="31" x14ac:dyDescent="0.35">
      <c r="B37" s="90"/>
      <c r="C37" s="76"/>
      <c r="D37" s="395" t="s">
        <v>43</v>
      </c>
      <c r="E37" s="165"/>
      <c r="F37" s="155"/>
      <c r="G37" s="165"/>
      <c r="H37" s="167"/>
      <c r="I37" s="165"/>
      <c r="J37" s="155"/>
      <c r="K37" s="165"/>
      <c r="L37" s="155"/>
      <c r="M37" s="165"/>
      <c r="N37" s="167"/>
      <c r="O37" s="165"/>
      <c r="P37" s="155"/>
    </row>
    <row r="38" spans="1:16" s="25" customFormat="1" x14ac:dyDescent="0.35">
      <c r="A38" s="37"/>
      <c r="B38" s="75"/>
      <c r="C38" s="76">
        <v>2.5</v>
      </c>
      <c r="D38" s="393" t="s">
        <v>29</v>
      </c>
      <c r="E38" s="154"/>
      <c r="F38" s="164"/>
      <c r="G38" s="154"/>
      <c r="H38" s="166"/>
      <c r="I38" s="154"/>
      <c r="J38" s="164"/>
      <c r="K38" s="154"/>
      <c r="L38" s="164"/>
      <c r="M38" s="154"/>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c r="P43" s="164"/>
    </row>
    <row r="44" spans="1:16" s="37" customFormat="1" ht="31" x14ac:dyDescent="0.35">
      <c r="B44" s="90"/>
      <c r="C44" s="76"/>
      <c r="D44" s="395" t="s">
        <v>115</v>
      </c>
      <c r="E44" s="165"/>
      <c r="F44" s="155"/>
      <c r="G44" s="165"/>
      <c r="H44" s="167"/>
      <c r="I44" s="165"/>
      <c r="J44" s="155"/>
      <c r="K44" s="165"/>
      <c r="L44" s="155"/>
      <c r="M44" s="165"/>
      <c r="N44" s="167"/>
      <c r="O44" s="165"/>
      <c r="P44" s="155"/>
    </row>
    <row r="45" spans="1:16" s="25" customFormat="1" x14ac:dyDescent="0.35">
      <c r="A45" s="37"/>
      <c r="B45" s="75"/>
      <c r="C45" s="168" t="s">
        <v>116</v>
      </c>
      <c r="D45" s="393" t="s">
        <v>30</v>
      </c>
      <c r="E45" s="154"/>
      <c r="F45" s="169"/>
      <c r="G45" s="154"/>
      <c r="H45" s="170"/>
      <c r="I45" s="154"/>
      <c r="J45" s="169"/>
      <c r="K45" s="154"/>
      <c r="L45" s="169"/>
      <c r="M45" s="154"/>
      <c r="N45" s="170"/>
      <c r="O45" s="154"/>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210525.62</v>
      </c>
      <c r="L51" s="104">
        <f>L30+L33+L37+L41+L44+L47+L48+L50</f>
        <v>211428</v>
      </c>
      <c r="M51" s="103">
        <f>M29+M32-M34+M36-M38+M40+M43-M45+M47+M48-M49+M50</f>
        <v>0</v>
      </c>
      <c r="N51" s="104">
        <f>N30+N33+N37+N41+N44+N47+N48+N50</f>
        <v>0</v>
      </c>
      <c r="O51" s="103">
        <f>O29+O32-O34+O36-O38+O40+O43-O45+O47+O48-O49+O50</f>
        <v>0</v>
      </c>
      <c r="P51" s="104">
        <f>P30+P33+P37+P41+P44+P47+P48+P50</f>
        <v>0</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Normal="100" workbookViewId="0">
      <selection activeCell="D80" sqref="D80"/>
    </sheetView>
  </sheetViews>
  <sheetFormatPr defaultRowHeight="15.5" x14ac:dyDescent="0.35"/>
  <cols>
    <col min="1" max="1" width="1.81640625" style="2" customWidth="1"/>
    <col min="2" max="2" width="69.81640625" style="184"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f>'Cover Page'!C7</f>
        <v>0</v>
      </c>
      <c r="D6" s="334" t="s">
        <v>125</v>
      </c>
    </row>
    <row r="7" spans="2:5" s="2" customFormat="1" ht="15.75" customHeight="1" x14ac:dyDescent="0.35">
      <c r="B7" s="42" t="s">
        <v>88</v>
      </c>
    </row>
    <row r="8" spans="2:5" s="2" customFormat="1" ht="15" customHeight="1" x14ac:dyDescent="0.35">
      <c r="B8" s="183" t="str">
        <f>'Cover Page'!C8</f>
        <v>Connecticut General Life Insurance Company</v>
      </c>
    </row>
    <row r="9" spans="2:5" s="2" customFormat="1" ht="15.75" customHeight="1" x14ac:dyDescent="0.35">
      <c r="B9" s="52" t="s">
        <v>90</v>
      </c>
    </row>
    <row r="10" spans="2:5" s="2" customFormat="1" ht="15" customHeight="1" x14ac:dyDescent="0.35">
      <c r="B10" s="183">
        <f>'Cover Page'!C9</f>
        <v>0</v>
      </c>
    </row>
    <row r="11" spans="2:5" s="2" customFormat="1" x14ac:dyDescent="0.35">
      <c r="B11" s="52" t="s">
        <v>85</v>
      </c>
    </row>
    <row r="12" spans="2:5" s="2" customFormat="1" x14ac:dyDescent="0.35">
      <c r="B12" s="183" t="str">
        <f>'Cover Page'!C6</f>
        <v>2021</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46.5" x14ac:dyDescent="0.35">
      <c r="B18" s="188" t="s">
        <v>164</v>
      </c>
      <c r="C18" s="197"/>
      <c r="D18" s="333" t="s">
        <v>172</v>
      </c>
      <c r="E18" s="193"/>
    </row>
    <row r="19" spans="2:5" s="184" customFormat="1" ht="62" x14ac:dyDescent="0.35">
      <c r="B19" s="188" t="s">
        <v>165</v>
      </c>
      <c r="C19" s="197"/>
      <c r="D19" s="333" t="s">
        <v>173</v>
      </c>
      <c r="E19" s="193"/>
    </row>
    <row r="20" spans="2:5" s="184" customFormat="1" ht="35.25" customHeight="1" x14ac:dyDescent="0.35">
      <c r="B20" s="188"/>
      <c r="C20" s="197"/>
      <c r="D20" s="333"/>
      <c r="E20" s="193"/>
    </row>
    <row r="21" spans="2:5" s="184" customFormat="1" ht="35.25" customHeight="1" x14ac:dyDescent="0.35">
      <c r="B21" s="188"/>
      <c r="C21" s="197"/>
      <c r="D21" s="333"/>
      <c r="E21" s="193"/>
    </row>
    <row r="22" spans="2:5" s="184" customFormat="1" ht="35.25" customHeight="1" x14ac:dyDescent="0.35">
      <c r="B22" s="188"/>
      <c r="C22" s="197"/>
      <c r="D22" s="333"/>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108.5" x14ac:dyDescent="0.35">
      <c r="B26" s="188" t="s">
        <v>164</v>
      </c>
      <c r="C26" s="197"/>
      <c r="D26" s="333" t="s">
        <v>170</v>
      </c>
      <c r="E26" s="193"/>
    </row>
    <row r="27" spans="2:5" s="184" customFormat="1" ht="139.5" x14ac:dyDescent="0.35">
      <c r="B27" s="188" t="s">
        <v>165</v>
      </c>
      <c r="C27" s="197"/>
      <c r="D27" s="333" t="s">
        <v>171</v>
      </c>
      <c r="E27" s="193"/>
    </row>
    <row r="28" spans="2:5" s="184" customFormat="1" ht="35.25" customHeight="1" x14ac:dyDescent="0.35">
      <c r="B28" s="188"/>
      <c r="C28" s="197"/>
      <c r="D28" s="333"/>
      <c r="E28" s="193"/>
    </row>
    <row r="29" spans="2:5" s="184" customFormat="1" ht="35.25" customHeight="1" x14ac:dyDescent="0.35">
      <c r="B29" s="188"/>
      <c r="C29" s="199"/>
      <c r="D29" s="333"/>
      <c r="E29" s="193"/>
    </row>
    <row r="30" spans="2:5" s="184" customFormat="1" ht="35.25" customHeight="1" x14ac:dyDescent="0.35">
      <c r="B30" s="188"/>
      <c r="C30" s="199"/>
      <c r="D30" s="333"/>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31" x14ac:dyDescent="0.35">
      <c r="B33" s="188" t="s">
        <v>164</v>
      </c>
      <c r="C33" s="197"/>
      <c r="D33" s="333" t="s">
        <v>167</v>
      </c>
      <c r="E33" s="193"/>
    </row>
    <row r="34" spans="2:5" s="184" customFormat="1" ht="62" x14ac:dyDescent="0.35">
      <c r="B34" s="188" t="s">
        <v>164</v>
      </c>
      <c r="C34" s="197"/>
      <c r="D34" s="333" t="s">
        <v>168</v>
      </c>
      <c r="E34" s="193"/>
    </row>
    <row r="35" spans="2:5" s="184" customFormat="1" ht="62" x14ac:dyDescent="0.35">
      <c r="B35" s="188" t="s">
        <v>165</v>
      </c>
      <c r="C35" s="197"/>
      <c r="D35" s="333" t="s">
        <v>169</v>
      </c>
      <c r="E35" s="193"/>
    </row>
    <row r="36" spans="2:5" s="184" customFormat="1" ht="35.25" customHeight="1" x14ac:dyDescent="0.35">
      <c r="B36" s="188"/>
      <c r="C36" s="199"/>
      <c r="D36" s="333"/>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35.25" customHeight="1" x14ac:dyDescent="0.35">
      <c r="B40" s="188" t="s">
        <v>164</v>
      </c>
      <c r="C40" s="197"/>
      <c r="D40" s="333" t="s">
        <v>166</v>
      </c>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31" x14ac:dyDescent="0.35">
      <c r="B47" s="188" t="s">
        <v>164</v>
      </c>
      <c r="C47" s="197"/>
      <c r="D47" s="333" t="s">
        <v>174</v>
      </c>
      <c r="E47" s="193"/>
    </row>
    <row r="48" spans="2:5" s="184" customFormat="1" ht="62" x14ac:dyDescent="0.35">
      <c r="B48" s="188" t="s">
        <v>164</v>
      </c>
      <c r="C48" s="197"/>
      <c r="D48" s="333" t="s">
        <v>175</v>
      </c>
      <c r="E48" s="193"/>
    </row>
    <row r="49" spans="2:5" s="184" customFormat="1" ht="77.5" x14ac:dyDescent="0.35">
      <c r="B49" s="188" t="s">
        <v>164</v>
      </c>
      <c r="C49" s="197"/>
      <c r="D49" s="333" t="s">
        <v>176</v>
      </c>
      <c r="E49" s="193"/>
    </row>
    <row r="50" spans="2:5" s="184" customFormat="1" ht="108.5" x14ac:dyDescent="0.35">
      <c r="B50" s="188" t="s">
        <v>165</v>
      </c>
      <c r="C50" s="199"/>
      <c r="D50" s="333" t="s">
        <v>177</v>
      </c>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62" x14ac:dyDescent="0.35">
      <c r="B55" s="188" t="s">
        <v>164</v>
      </c>
      <c r="C55" s="202"/>
      <c r="D55" s="333" t="s">
        <v>178</v>
      </c>
      <c r="E55" s="203"/>
    </row>
    <row r="56" spans="2:5" s="204" customFormat="1" ht="77.5" x14ac:dyDescent="0.35">
      <c r="B56" s="188" t="s">
        <v>164</v>
      </c>
      <c r="C56" s="199"/>
      <c r="D56" s="333" t="s">
        <v>179</v>
      </c>
      <c r="E56" s="203"/>
    </row>
    <row r="57" spans="2:5" s="204" customFormat="1" ht="46.5" x14ac:dyDescent="0.35">
      <c r="B57" s="188" t="s">
        <v>165</v>
      </c>
      <c r="C57" s="199"/>
      <c r="D57" s="333" t="s">
        <v>180</v>
      </c>
      <c r="E57" s="203"/>
    </row>
    <row r="58" spans="2:5" s="204" customForma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77.5" x14ac:dyDescent="0.35">
      <c r="B62" s="188" t="s">
        <v>164</v>
      </c>
      <c r="C62" s="202"/>
      <c r="D62" s="333" t="s">
        <v>181</v>
      </c>
      <c r="E62" s="203"/>
    </row>
    <row r="63" spans="2:5" s="204" customFormat="1" ht="62" x14ac:dyDescent="0.35">
      <c r="B63" s="188" t="s">
        <v>165</v>
      </c>
      <c r="C63" s="197"/>
      <c r="D63" s="333" t="s">
        <v>182</v>
      </c>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62" x14ac:dyDescent="0.35">
      <c r="B69" s="188" t="s">
        <v>164</v>
      </c>
      <c r="C69" s="202"/>
      <c r="D69" s="333" t="s">
        <v>183</v>
      </c>
      <c r="E69" s="203"/>
    </row>
    <row r="70" spans="2:5" s="204" customFormat="1" ht="62" x14ac:dyDescent="0.35">
      <c r="B70" s="188" t="s">
        <v>164</v>
      </c>
      <c r="C70" s="197"/>
      <c r="D70" s="333" t="s">
        <v>184</v>
      </c>
      <c r="E70" s="203"/>
    </row>
    <row r="71" spans="2:5" s="204" customFormat="1" ht="77.5" x14ac:dyDescent="0.35">
      <c r="B71" s="188" t="s">
        <v>164</v>
      </c>
      <c r="C71" s="199"/>
      <c r="D71" s="333" t="s">
        <v>185</v>
      </c>
      <c r="E71" s="203"/>
    </row>
    <row r="72" spans="2:5" s="204" customFormat="1" ht="93" x14ac:dyDescent="0.35">
      <c r="B72" s="188" t="s">
        <v>164</v>
      </c>
      <c r="C72" s="199"/>
      <c r="D72" s="333" t="s">
        <v>186</v>
      </c>
      <c r="E72" s="203"/>
    </row>
    <row r="73" spans="2:5" s="204" customFormat="1" ht="46.5" x14ac:dyDescent="0.35">
      <c r="B73" s="188" t="s">
        <v>165</v>
      </c>
      <c r="C73" s="199"/>
      <c r="D73" s="333" t="s">
        <v>187</v>
      </c>
      <c r="E73" s="203"/>
    </row>
    <row r="74" spans="2:5" s="204" customFormat="1" x14ac:dyDescent="0.35">
      <c r="B74" s="188"/>
      <c r="C74" s="205"/>
      <c r="D74" s="333"/>
      <c r="E74" s="203"/>
    </row>
    <row r="75" spans="2:5" s="184" customFormat="1" x14ac:dyDescent="0.35">
      <c r="B75" s="191" t="s">
        <v>128</v>
      </c>
      <c r="C75" s="198"/>
      <c r="D75" s="331"/>
      <c r="E75" s="193"/>
    </row>
    <row r="76" spans="2:5" s="204" customFormat="1" ht="62" x14ac:dyDescent="0.35">
      <c r="B76" s="188" t="s">
        <v>164</v>
      </c>
      <c r="C76" s="202"/>
      <c r="D76" s="333" t="s">
        <v>184</v>
      </c>
      <c r="E76" s="203"/>
    </row>
    <row r="77" spans="2:5" s="204" customFormat="1" ht="77.5" x14ac:dyDescent="0.35">
      <c r="B77" s="188" t="s">
        <v>164</v>
      </c>
      <c r="C77" s="197"/>
      <c r="D77" s="333" t="s">
        <v>179</v>
      </c>
      <c r="E77" s="203"/>
    </row>
    <row r="78" spans="2:5" s="204" customFormat="1" ht="31" x14ac:dyDescent="0.35">
      <c r="B78" s="188" t="s">
        <v>165</v>
      </c>
      <c r="C78" s="199"/>
      <c r="D78" s="333" t="s">
        <v>188</v>
      </c>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T1" zoomScaleNormal="100" workbookViewId="0">
      <selection activeCell="AA46" sqref="AA46"/>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bestFit="1" customWidth="1"/>
    <col min="6" max="6" width="15.1796875" style="9" bestFit="1" customWidth="1"/>
    <col min="7" max="8" width="16.26953125" style="9" bestFit="1" customWidth="1"/>
    <col min="9" max="9" width="15.54296875" style="9" bestFit="1" customWidth="1"/>
    <col min="10" max="10" width="15.7265625" style="9" customWidth="1"/>
    <col min="11" max="12" width="16.26953125" style="9" bestFit="1" customWidth="1"/>
    <col min="13" max="13" width="16.81640625" style="9" bestFit="1" customWidth="1"/>
    <col min="14" max="14" width="16.81640625" style="11" customWidth="1"/>
    <col min="15" max="16" width="16.81640625" style="9" bestFit="1"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Connecticut General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v>250125</v>
      </c>
      <c r="R21" s="247">
        <v>195681</v>
      </c>
      <c r="S21" s="166"/>
      <c r="T21" s="164"/>
      <c r="U21" s="246">
        <v>0</v>
      </c>
      <c r="V21" s="247">
        <v>0</v>
      </c>
      <c r="W21" s="166"/>
      <c r="X21" s="164"/>
      <c r="Y21" s="246">
        <v>-3</v>
      </c>
      <c r="Z21" s="247">
        <v>0</v>
      </c>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250580</v>
      </c>
      <c r="R22" s="249">
        <v>189732</v>
      </c>
      <c r="S22" s="250">
        <f>'Pt 1 Summary of Data'!L24</f>
        <v>211428</v>
      </c>
      <c r="T22" s="251">
        <f>SUM(Q22:S22)</f>
        <v>651740</v>
      </c>
      <c r="U22" s="248">
        <v>0</v>
      </c>
      <c r="V22" s="249">
        <v>0</v>
      </c>
      <c r="W22" s="250">
        <f>'Pt 1 Summary of Data'!N24</f>
        <v>0</v>
      </c>
      <c r="X22" s="251">
        <f>SUM(U22:W22)</f>
        <v>0</v>
      </c>
      <c r="Y22" s="248">
        <v>-3</v>
      </c>
      <c r="Z22" s="249">
        <v>0</v>
      </c>
      <c r="AA22" s="250">
        <f>'Pt 1 Summary of Data'!P24</f>
        <v>0</v>
      </c>
      <c r="AB22" s="251">
        <f>SUM(Y22:AA22)</f>
        <v>-3</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250580</v>
      </c>
      <c r="R23" s="252">
        <f>SUM(R$22:R$22)</f>
        <v>189732</v>
      </c>
      <c r="S23" s="252">
        <f>SUM(S$22:S$22)</f>
        <v>211428</v>
      </c>
      <c r="T23" s="251">
        <f>SUM(Q23:S23)</f>
        <v>651740</v>
      </c>
      <c r="U23" s="252">
        <f>SUM(U$22:U$22)</f>
        <v>0</v>
      </c>
      <c r="V23" s="252">
        <f>SUM(V$22:V$22)</f>
        <v>0</v>
      </c>
      <c r="W23" s="252">
        <f>SUM(W$22:W$22)</f>
        <v>0</v>
      </c>
      <c r="X23" s="251">
        <f>SUM(U23:W23)</f>
        <v>0</v>
      </c>
      <c r="Y23" s="414">
        <f>SUM(Y$22:Y$22)</f>
        <v>-3</v>
      </c>
      <c r="Z23" s="252">
        <f>SUM(Z$22:Z$22)</f>
        <v>0</v>
      </c>
      <c r="AA23" s="252">
        <f>SUM(AA$22:AA$22)</f>
        <v>0</v>
      </c>
      <c r="AB23" s="251">
        <f>SUM(Y23:AA23)</f>
        <v>-3</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445818.7</v>
      </c>
      <c r="R26" s="249">
        <v>393402.85</v>
      </c>
      <c r="S26" s="259">
        <f>'Pt 1 Summary of Data'!L21</f>
        <v>363259.05</v>
      </c>
      <c r="T26" s="251">
        <f>SUM(Q26:S26)</f>
        <v>1202480.6000000001</v>
      </c>
      <c r="U26" s="258">
        <v>0</v>
      </c>
      <c r="V26" s="249">
        <v>0</v>
      </c>
      <c r="W26" s="259">
        <f>'Pt 1 Summary of Data'!N21</f>
        <v>0</v>
      </c>
      <c r="X26" s="251">
        <f>SUM(U26:W26)</f>
        <v>0</v>
      </c>
      <c r="Y26" s="258">
        <v>-127.19999999999982</v>
      </c>
      <c r="Z26" s="249">
        <v>820.24</v>
      </c>
      <c r="AA26" s="259">
        <f>'Pt 1 Summary of Data'!P21</f>
        <v>688.92000000000007</v>
      </c>
      <c r="AB26" s="251">
        <f>SUM(Y26:AA26)</f>
        <v>1381.9600000000003</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57408.534611935676</v>
      </c>
      <c r="R27" s="249">
        <v>71792.602076350173</v>
      </c>
      <c r="S27" s="259">
        <f>'Pt 1 Summary of Data'!L35</f>
        <v>29810.147419189147</v>
      </c>
      <c r="T27" s="251">
        <f>SUM(Q27:S27)</f>
        <v>159011.28410747502</v>
      </c>
      <c r="U27" s="258">
        <v>0</v>
      </c>
      <c r="V27" s="249">
        <v>0</v>
      </c>
      <c r="W27" s="259">
        <f>'Pt 1 Summary of Data'!N35</f>
        <v>0</v>
      </c>
      <c r="X27" s="251">
        <f>SUM(U27:W27)</f>
        <v>0</v>
      </c>
      <c r="Y27" s="258">
        <v>-8397.0140513040005</v>
      </c>
      <c r="Z27" s="249">
        <v>-21497.752312000001</v>
      </c>
      <c r="AA27" s="259">
        <f>'Pt 1 Summary of Data'!P35</f>
        <v>-386.00659500000012</v>
      </c>
      <c r="AB27" s="251">
        <f>SUM(Y27:AA27)</f>
        <v>-30280.772958303998</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388410.16538806434</v>
      </c>
      <c r="R28" s="259">
        <f t="shared" si="0"/>
        <v>321610.24792364979</v>
      </c>
      <c r="S28" s="259">
        <f t="shared" si="0"/>
        <v>333448.90258081083</v>
      </c>
      <c r="T28" s="104">
        <f>T$26-T$27</f>
        <v>1043469.315892525</v>
      </c>
      <c r="U28" s="259">
        <f t="shared" si="0"/>
        <v>0</v>
      </c>
      <c r="V28" s="259">
        <f t="shared" si="0"/>
        <v>0</v>
      </c>
      <c r="W28" s="259">
        <f t="shared" si="0"/>
        <v>0</v>
      </c>
      <c r="X28" s="104">
        <f>X$26-X$27</f>
        <v>0</v>
      </c>
      <c r="Y28" s="103">
        <f t="shared" si="0"/>
        <v>8269.8140513040016</v>
      </c>
      <c r="Z28" s="259">
        <f t="shared" si="0"/>
        <v>22317.992312000002</v>
      </c>
      <c r="AA28" s="259">
        <f t="shared" si="0"/>
        <v>1074.9265950000001</v>
      </c>
      <c r="AB28" s="104">
        <f>AB$26-AB$27</f>
        <v>31662.732958303997</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972.91666666666663</v>
      </c>
      <c r="R30" s="264">
        <v>853.5</v>
      </c>
      <c r="S30" s="265">
        <f>'Pt 1 Summary of Data'!L49</f>
        <v>781.75</v>
      </c>
      <c r="T30" s="266">
        <f>SUM(Q30:S30)</f>
        <v>2608.1666666666665</v>
      </c>
      <c r="U30" s="417">
        <v>0</v>
      </c>
      <c r="V30" s="418">
        <v>0</v>
      </c>
      <c r="W30" s="268">
        <f>'Pt 1 Summary of Data'!N49</f>
        <v>0</v>
      </c>
      <c r="X30" s="266">
        <f>SUM(U30:W30)</f>
        <v>0</v>
      </c>
      <c r="Y30" s="417">
        <v>0</v>
      </c>
      <c r="Z30" s="418">
        <v>0</v>
      </c>
      <c r="AA30" s="268">
        <f>'Pt 1 Summary of Data'!P49</f>
        <v>0</v>
      </c>
      <c r="AB30" s="266">
        <f>SUM(Y30:AA30)</f>
        <v>0</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0.62458952081646812</v>
      </c>
      <c r="U33" s="277"/>
      <c r="V33" s="278"/>
      <c r="W33" s="278"/>
      <c r="X33" s="279" t="str">
        <f>IF(X30&lt;1000,"Not Required to Calculate",X23/X28)</f>
        <v>Not Required to Calculate</v>
      </c>
      <c r="Y33" s="277"/>
      <c r="Z33" s="278"/>
      <c r="AA33" s="278"/>
      <c r="AB33" s="415" t="str">
        <f>IF(AB30&lt;1000,"Not Required to Calculate",AB23/AB28)</f>
        <v>Not Required to Calculate</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K22" sqref="K22"/>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f>'Cover Page'!C7</f>
        <v>0</v>
      </c>
    </row>
    <row r="7" spans="2:3" s="2" customFormat="1" ht="15.75" customHeight="1" x14ac:dyDescent="0.35">
      <c r="B7" s="42" t="s">
        <v>88</v>
      </c>
      <c r="C7" s="392" t="s">
        <v>127</v>
      </c>
    </row>
    <row r="8" spans="2:3" s="2" customFormat="1" ht="15.75" customHeight="1" x14ac:dyDescent="0.35">
      <c r="B8" s="283" t="str">
        <f>'Cover Page'!C8</f>
        <v>Connecticut General Life Insurance Company</v>
      </c>
      <c r="C8" s="335"/>
    </row>
    <row r="9" spans="2:3" s="2" customFormat="1" ht="15.75" customHeight="1" x14ac:dyDescent="0.35">
      <c r="B9" s="52" t="s">
        <v>90</v>
      </c>
      <c r="C9" s="335"/>
    </row>
    <row r="10" spans="2:3" s="2" customFormat="1" ht="15.75" customHeight="1" x14ac:dyDescent="0.35">
      <c r="B10" s="283">
        <f>'Cover Page'!C9</f>
        <v>0</v>
      </c>
      <c r="C10" s="335"/>
    </row>
    <row r="11" spans="2:3" s="2" customFormat="1" x14ac:dyDescent="0.35">
      <c r="B11" s="52" t="s">
        <v>85</v>
      </c>
    </row>
    <row r="12" spans="2:3" s="2" customFormat="1" x14ac:dyDescent="0.35">
      <c r="B12" s="183" t="str">
        <f>'Cover Page'!C6</f>
        <v>2021</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t="s">
        <v>166</v>
      </c>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416" t="s">
        <v>163</v>
      </c>
      <c r="C34" s="353" t="s">
        <v>163</v>
      </c>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1:D28"/>
  <sheetViews>
    <sheetView zoomScaleNormal="100" workbookViewId="0">
      <selection activeCell="J41" sqref="J41"/>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f>'Cover Page'!C7</f>
        <v>0</v>
      </c>
    </row>
    <row r="7" spans="2:4" ht="15.75" customHeight="1" x14ac:dyDescent="0.35">
      <c r="B7" s="42" t="s">
        <v>88</v>
      </c>
      <c r="D7" s="391"/>
    </row>
    <row r="8" spans="2:4" ht="15.75" customHeight="1" x14ac:dyDescent="0.35">
      <c r="B8" s="283" t="str">
        <f>'Cover Page'!C8</f>
        <v>Connecticut General Life Insurance Company</v>
      </c>
    </row>
    <row r="9" spans="2:4" ht="15.75" customHeight="1" x14ac:dyDescent="0.35">
      <c r="B9" s="52" t="s">
        <v>90</v>
      </c>
    </row>
    <row r="10" spans="2:4" ht="15.75" customHeight="1" x14ac:dyDescent="0.35">
      <c r="B10" s="283">
        <f>'Cover Page'!C9</f>
        <v>0</v>
      </c>
    </row>
    <row r="11" spans="2:4" x14ac:dyDescent="0.35">
      <c r="B11" s="52" t="s">
        <v>85</v>
      </c>
    </row>
    <row r="12" spans="2:4" x14ac:dyDescent="0.35">
      <c r="B12" s="183" t="str">
        <f>'Cover Page'!C6</f>
        <v>2021</v>
      </c>
    </row>
    <row r="13" spans="2:4" x14ac:dyDescent="0.35">
      <c r="B13" s="286"/>
    </row>
    <row r="17" spans="2:2" s="25" customFormat="1" ht="16" thickBot="1" x14ac:dyDescent="0.4">
      <c r="B17" s="287" t="s">
        <v>92</v>
      </c>
    </row>
    <row r="18" spans="2:2" s="25" customFormat="1" ht="140" thickBot="1" x14ac:dyDescent="0.4">
      <c r="B18" s="384" t="s">
        <v>158</v>
      </c>
    </row>
    <row r="19" spans="2:2" s="25" customFormat="1" x14ac:dyDescent="0.35"/>
    <row r="20" spans="2:2" s="25" customFormat="1" x14ac:dyDescent="0.35"/>
    <row r="21" spans="2:2" s="25" customFormat="1" ht="22.5" x14ac:dyDescent="0.65">
      <c r="B21" s="419"/>
    </row>
    <row r="22" spans="2:2" s="25" customFormat="1" ht="22.5" x14ac:dyDescent="0.65">
      <c r="B22" s="419" t="s">
        <v>191</v>
      </c>
    </row>
    <row r="23" spans="2:2" s="25" customFormat="1" x14ac:dyDescent="0.35">
      <c r="B23" s="24" t="s">
        <v>93</v>
      </c>
    </row>
    <row r="24" spans="2:2" s="25" customFormat="1" x14ac:dyDescent="0.35">
      <c r="B24" s="420" t="s">
        <v>192</v>
      </c>
    </row>
    <row r="25" spans="2:2" s="25" customFormat="1" x14ac:dyDescent="0.35"/>
    <row r="26" spans="2:2" s="25" customFormat="1" x14ac:dyDescent="0.35">
      <c r="B26" s="25" t="s">
        <v>189</v>
      </c>
    </row>
    <row r="27" spans="2:2" s="25" customFormat="1" x14ac:dyDescent="0.35">
      <c r="B27" s="24" t="s">
        <v>94</v>
      </c>
    </row>
    <row r="28" spans="2:2" x14ac:dyDescent="0.35">
      <c r="B28" s="25" t="s">
        <v>190</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2022-07-29T12:20:09Z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