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94C6ED24-2BDE-45BF-B680-396AB3FA73E4}" xr6:coauthVersionLast="47" xr6:coauthVersionMax="47" xr10:uidLastSave="{00000000-0000-0000-0000-000000000000}"/>
  <bookViews>
    <workbookView xWindow="28680" yWindow="765"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<sst xmlns="http://schemas.openxmlformats.org/spreadsheetml/2006/main" count="308" uniqueCount="170">
  <si>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</si>
  <si>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</si>
  <si>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</si>
  <si>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</si>
  <si>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</si>
  <si>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</si>
  <si>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</si>
  <si>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</si>
  <si>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</si>
  <si>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</si>
  <si>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</si>
  <si>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</si>
  <si>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</si>
  <si>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</si>
  <si>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</si>
  <si>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</si>
  <si>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</si>
  <si>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</si>
  <si>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</si>
  <si>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</si>
  <si>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</si>
  <si>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</si>
  <si>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</si>
  <si>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</si>
  <si>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</si>
  <si>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</si>
  <si>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</si>
  <si>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</si>
  <si>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</si>
  <si>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</si>
  <si>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</si>
  <si>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</si>
  <si>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</si>
  <si>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</si>
  <si>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</si>
  <si>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</si>
  <si>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</si>
  <si>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</si>
  <si>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</si>
  <si>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</si>
  <si>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</si>
  <si>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</si>
  <si>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</si>
  <si>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</si>
  <si>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</si>
  <si>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</si>
  <si>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</si>
  <si>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</si>
  <si>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</si>
  <si>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</si>
  <si>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</si>
  <si>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</si>
  <si>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</si>
  <si>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</si>
  <si>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</si>
  <si>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</si>
  <si>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</si>
  <si>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</si>
  <si>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</si>
  <si>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</si>
  <si>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</si>
  <si>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</si>
  <si>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</si>
  <si>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</si>
  <si>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</si>
  <si>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</si>
  <si>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</si>
  <si>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</si>
  <si>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</si>
  <si>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</si>
  <si>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</si>
  <si>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</si>
  <si>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</si>
  <si>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</si>
  <si>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</si>
  <si>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</si>
  <si>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</si>
  <si>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</si>
  <si>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</si>
  <si>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</si>
  <si>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</si>
  <si>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</si>
  <si>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</si>
  <si>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</si>
  <si>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</si>
  <si>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</si>
  <si>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</si>
  <si>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</si>
  <si>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</si>
  <si>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</si>
  <si>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</si>
  <si>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</si>
  <si>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</si>
  <si>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</si>
  <si>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</si>
  <si>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</si>
  <si>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</si>
  <si>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</si>
  <si>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</si>
  <si>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</si>
  <si>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</si>
  <si>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</si>
  <si>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</si>
  <si>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</si>
  <si>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</si>
  <si>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</si>
  <si>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</si>
  <si>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</si>
  <si>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</si>
  <si>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</si>
  <si>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</si>
  <si>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</si>
  <si>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</si>
  <si>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</si>
  <si>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</si>
  <si>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</si>
  <si>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</si>
  <si>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</si>
  <si>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</si>
  <si>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</si>
  <si>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</si>
  <si>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</si>
  <si>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</si>
  <si>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</si>
  <si>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</si>
  <si>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</si>
  <si>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</si>
  <si>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</si>
  <si>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</si>
  <si>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</si>
  <si>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</si>
  <si>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</si>
  <si>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</si>
  <si>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</si>
  <si>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</si>
  <si>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</si>
  <si>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</si>
  <si>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</si>
  <si>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</si>
  <si>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</si>
  <si>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</si>
  <si>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</si>
  <si>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</si>
  <si>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</si>
  <si>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</si>
  <si>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</si>
  <si>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</si>
  <si>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</si>
  <si>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</si>
  <si>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</si>
  <si>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</si>
  <si>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</si>
  <si>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</si>
  <si>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</si>
  <si>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</si>
  <si>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</si>
  <si>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</si>
  <si>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</si>
  <si>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</si>
  <si>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</si>
  <si>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</si>
  <si>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Colonial Life &amp; Accident Insurnce Company</t>
  </si>
  <si>
    <t>NO</t>
  </si>
  <si>
    <t>Allocation based on % of CA Ind. Dental prm to TLF, Dental only. from Analysis of Ops, pg 6.5 Blue Book</t>
  </si>
  <si>
    <t>Used proportionate share of total Dental Only TL&amp;F based on earned premium and CA premium tax paid</t>
  </si>
  <si>
    <t>Used proportionate share of total COA fees based on % of Dental eanred premium to total CA premium for all products</t>
  </si>
  <si>
    <t>3.3 Regulatory authority licenses and fees</t>
  </si>
  <si>
    <t>Used proportionate share of total Dental Only agent commissions based on earned premium</t>
  </si>
  <si>
    <t>Used proportionate share of total Dental Only general insurance expense exlcuding anything above based on earned premium</t>
  </si>
  <si>
    <t>No ACA fees paid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</si>
</sst>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796875" defaultRowHeight="15.5" x14ac:dyDescent="0.35"/>
  <cols>
    <col min="1" max="1" width="2.453125" style="25" bestFit="1" customWidth="1"/>
    <col min="2" max="2" width="70.453125" style="25" bestFit="1" customWidth="1"/>
    <col min="3" max="3" width="49.81640625" style="25" bestFit="1"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7" zoomScaleNormal="100" workbookViewId="0">
      <selection activeCell="D7" sqref="D1:K1048576"/>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Colonial Life &amp; Accident Insurnce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3442072</v>
      </c>
      <c r="L21" s="78">
        <f>'Pt 2 Premium and Claims'!L22+'Pt 2 Premium and Claims'!L23-'Pt 2 Premium and Claims'!L24-'Pt 2 Premium and Claims'!L25</f>
        <v>3442072</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1594485</v>
      </c>
      <c r="L24" s="78">
        <f>'Pt 2 Premium and Claims'!L51</f>
        <v>1577545</v>
      </c>
      <c r="M24" s="77">
        <f>'Pt 2 Premium and Claims'!M51</f>
        <v>0</v>
      </c>
      <c r="N24" s="78">
        <f>'Pt 2 Premium and Claims'!N51</f>
        <v>0</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91614</v>
      </c>
      <c r="L28" s="101">
        <v>91614</v>
      </c>
      <c r="M28" s="99"/>
      <c r="N28" s="98"/>
      <c r="O28" s="99"/>
      <c r="P28" s="101"/>
    </row>
    <row r="29" spans="2:16" s="37" customFormat="1" ht="31" x14ac:dyDescent="0.35">
      <c r="B29" s="90"/>
      <c r="C29" s="94"/>
      <c r="D29" s="395" t="s">
        <v>67</v>
      </c>
      <c r="E29" s="99"/>
      <c r="F29" s="101"/>
      <c r="G29" s="97"/>
      <c r="H29" s="98"/>
      <c r="I29" s="99"/>
      <c r="J29" s="100"/>
      <c r="K29" s="99">
        <v>0</v>
      </c>
      <c r="L29" s="101">
        <v>0</v>
      </c>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c r="L31" s="101"/>
      <c r="M31" s="99"/>
      <c r="N31" s="98"/>
      <c r="O31" s="99"/>
      <c r="P31" s="101"/>
    </row>
    <row r="32" spans="2:16" x14ac:dyDescent="0.35">
      <c r="B32" s="75"/>
      <c r="C32" s="94"/>
      <c r="D32" s="393" t="s">
        <v>104</v>
      </c>
      <c r="E32" s="99"/>
      <c r="F32" s="101"/>
      <c r="G32" s="97"/>
      <c r="H32" s="98"/>
      <c r="I32" s="99"/>
      <c r="J32" s="100"/>
      <c r="K32" s="99">
        <v>143385</v>
      </c>
      <c r="L32" s="101">
        <v>143385</v>
      </c>
      <c r="M32" s="99"/>
      <c r="N32" s="98"/>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v>1237</v>
      </c>
      <c r="L34" s="101">
        <v>1237</v>
      </c>
      <c r="M34" s="99"/>
      <c r="N34" s="98"/>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236236</v>
      </c>
      <c r="L35" s="104">
        <f t="shared" si="0"/>
        <v>236236</v>
      </c>
      <c r="M35" s="103">
        <f t="shared" si="0"/>
        <v>0</v>
      </c>
      <c r="N35" s="104">
        <f t="shared" si="0"/>
        <v>0</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141026</v>
      </c>
      <c r="L38" s="101">
        <v>141026</v>
      </c>
      <c r="M38" s="99"/>
      <c r="N38" s="101"/>
      <c r="O38" s="99"/>
      <c r="P38" s="101"/>
    </row>
    <row r="39" spans="2:16" x14ac:dyDescent="0.35">
      <c r="B39" s="107"/>
      <c r="C39" s="94">
        <v>4.2</v>
      </c>
      <c r="D39" s="393" t="s">
        <v>19</v>
      </c>
      <c r="E39" s="99"/>
      <c r="F39" s="101"/>
      <c r="G39" s="97"/>
      <c r="H39" s="101"/>
      <c r="I39" s="99"/>
      <c r="J39" s="101"/>
      <c r="K39" s="99">
        <v>713515</v>
      </c>
      <c r="L39" s="101">
        <v>713515</v>
      </c>
      <c r="M39" s="99"/>
      <c r="N39" s="101"/>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473701</v>
      </c>
      <c r="L43" s="97">
        <v>473701</v>
      </c>
      <c r="M43" s="102"/>
      <c r="N43" s="97"/>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1328242</v>
      </c>
      <c r="L44" s="104">
        <f t="shared" si="1"/>
        <v>1328242</v>
      </c>
      <c r="M44" s="103">
        <f t="shared" si="1"/>
        <v>0</v>
      </c>
      <c r="N44" s="104">
        <f t="shared" si="1"/>
        <v>0</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5372</v>
      </c>
      <c r="L47" s="113">
        <v>5372</v>
      </c>
      <c r="M47" s="112"/>
      <c r="N47" s="113"/>
      <c r="O47" s="112"/>
      <c r="P47" s="389"/>
    </row>
    <row r="48" spans="2:16" s="37" customFormat="1" x14ac:dyDescent="0.35">
      <c r="B48" s="90"/>
      <c r="C48" s="94">
        <v>5.2</v>
      </c>
      <c r="D48" s="393" t="s">
        <v>27</v>
      </c>
      <c r="E48" s="112"/>
      <c r="F48" s="404"/>
      <c r="G48" s="113"/>
      <c r="H48" s="113"/>
      <c r="I48" s="112"/>
      <c r="J48" s="113"/>
      <c r="K48" s="112">
        <v>61686</v>
      </c>
      <c r="L48" s="113">
        <v>61686</v>
      </c>
      <c r="M48" s="112"/>
      <c r="N48" s="113"/>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5140.5</v>
      </c>
      <c r="L49" s="116">
        <f t="shared" si="2"/>
        <v>5140.5</v>
      </c>
      <c r="M49" s="115">
        <f>M48/12</f>
        <v>0</v>
      </c>
      <c r="N49" s="116">
        <f>N48/12</f>
        <v>0</v>
      </c>
      <c r="O49" s="115">
        <f t="shared" si="2"/>
        <v>0</v>
      </c>
      <c r="P49" s="116">
        <f t="shared" si="2"/>
        <v>0</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31" zoomScaleNormal="100" workbookViewId="0">
      <selection activeCell="D31" sqref="D1:K1048576"/>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Colonial Life &amp; Accident Insurnce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3442072</v>
      </c>
      <c r="L22" s="155">
        <v>3442072</v>
      </c>
      <c r="M22" s="154"/>
      <c r="N22" s="155"/>
      <c r="O22" s="154"/>
      <c r="P22" s="155"/>
    </row>
    <row r="23" spans="1:16" s="25" customFormat="1" x14ac:dyDescent="0.35">
      <c r="A23" s="37"/>
      <c r="B23" s="75"/>
      <c r="C23" s="76">
        <v>1.2</v>
      </c>
      <c r="D23" s="393" t="s">
        <v>16</v>
      </c>
      <c r="E23" s="154"/>
      <c r="F23" s="155"/>
      <c r="G23" s="154"/>
      <c r="H23" s="155"/>
      <c r="I23" s="154"/>
      <c r="J23" s="155"/>
      <c r="K23" s="154"/>
      <c r="L23" s="155"/>
      <c r="M23" s="154"/>
      <c r="N23" s="155"/>
      <c r="O23" s="154"/>
      <c r="P23" s="155"/>
    </row>
    <row r="24" spans="1:16" s="25" customFormat="1" x14ac:dyDescent="0.35">
      <c r="A24" s="37"/>
      <c r="B24" s="75"/>
      <c r="C24" s="76">
        <v>1.3</v>
      </c>
      <c r="D24" s="393" t="s">
        <v>34</v>
      </c>
      <c r="E24" s="154"/>
      <c r="F24" s="155"/>
      <c r="G24" s="154"/>
      <c r="H24" s="155"/>
      <c r="I24" s="154"/>
      <c r="J24" s="155"/>
      <c r="K24" s="154"/>
      <c r="L24" s="155"/>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1568914</v>
      </c>
      <c r="L29" s="164"/>
      <c r="M29" s="154"/>
      <c r="N29" s="164"/>
      <c r="O29" s="154"/>
      <c r="P29" s="164"/>
    </row>
    <row r="30" spans="1:16" s="25" customFormat="1" ht="28.5" customHeight="1" x14ac:dyDescent="0.35">
      <c r="A30" s="37"/>
      <c r="B30" s="75"/>
      <c r="C30" s="76"/>
      <c r="D30" s="395" t="s">
        <v>54</v>
      </c>
      <c r="E30" s="165"/>
      <c r="F30" s="155"/>
      <c r="G30" s="165"/>
      <c r="H30" s="155"/>
      <c r="I30" s="165"/>
      <c r="J30" s="155"/>
      <c r="K30" s="165"/>
      <c r="L30" s="155">
        <v>1519059</v>
      </c>
      <c r="M30" s="165"/>
      <c r="N30" s="155"/>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206149</v>
      </c>
      <c r="L32" s="164"/>
      <c r="M32" s="154"/>
      <c r="N32" s="166"/>
      <c r="O32" s="154"/>
      <c r="P32" s="164"/>
    </row>
    <row r="33" spans="1:16" s="37" customFormat="1" ht="31" x14ac:dyDescent="0.35">
      <c r="B33" s="90"/>
      <c r="C33" s="76"/>
      <c r="D33" s="395" t="s">
        <v>44</v>
      </c>
      <c r="E33" s="165"/>
      <c r="F33" s="155"/>
      <c r="G33" s="165"/>
      <c r="H33" s="167"/>
      <c r="I33" s="165"/>
      <c r="J33" s="155"/>
      <c r="K33" s="165"/>
      <c r="L33" s="155">
        <v>58486</v>
      </c>
      <c r="M33" s="165"/>
      <c r="N33" s="167"/>
      <c r="O33" s="165"/>
      <c r="P33" s="155"/>
    </row>
    <row r="34" spans="1:16" s="25" customFormat="1" x14ac:dyDescent="0.35">
      <c r="A34" s="37"/>
      <c r="B34" s="75"/>
      <c r="C34" s="76">
        <v>2.2999999999999998</v>
      </c>
      <c r="D34" s="393" t="s">
        <v>28</v>
      </c>
      <c r="E34" s="154"/>
      <c r="F34" s="164"/>
      <c r="G34" s="154"/>
      <c r="H34" s="166"/>
      <c r="I34" s="154"/>
      <c r="J34" s="164"/>
      <c r="K34" s="154">
        <v>180578</v>
      </c>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1594485</v>
      </c>
      <c r="L51" s="104">
        <f>L30+L33+L37+L41+L44+L47+L48+L50</f>
        <v>1577545</v>
      </c>
      <c r="M51" s="103">
        <f>M29+M32-M34+M36-M38+M40+M43-M45+M47+M48-M49+M50</f>
        <v>0</v>
      </c>
      <c r="N51" s="104">
        <f>N30+N33+N37+N41+N44+N47+N48+N50</f>
        <v>0</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2" zoomScaleNormal="100" workbookViewId="0">
      <selection activeCell="D36" sqref="D36"/>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Colonial Life &amp; Accident Insurnce Company</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c r="C18" s="197"/>
      <c r="D18" s="333"/>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t="s">
        <v>58</v>
      </c>
      <c r="C26" s="197"/>
      <c r="D26" s="333" t="s">
        <v>163</v>
      </c>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t="s">
        <v>104</v>
      </c>
      <c r="C33" s="197"/>
      <c r="D33" s="333" t="s">
        <v>164</v>
      </c>
      <c r="E33" s="193"/>
    </row>
    <row r="34" spans="2:5" s="184" customFormat="1" ht="35.25" customHeight="1" x14ac:dyDescent="0.35">
      <c r="B34" s="188"/>
      <c r="C34" s="197"/>
      <c r="D34" s="333" t="s">
        <v>169</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46.5" x14ac:dyDescent="0.35">
      <c r="B47" s="188" t="s">
        <v>166</v>
      </c>
      <c r="C47" s="197"/>
      <c r="D47" s="333" t="s">
        <v>165</v>
      </c>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c r="C62" s="202"/>
      <c r="D62" s="333" t="s">
        <v>167</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46.5" x14ac:dyDescent="0.35">
      <c r="B76" s="188"/>
      <c r="C76" s="202"/>
      <c r="D76" s="333" t="s">
        <v>168</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3" zoomScaleNormal="100" workbookViewId="0">
      <selection activeCell="D13" sqref="D1:Q1048576"/>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customWidth="1"/>
    <col min="6" max="6" width="15.1796875" style="9" customWidth="1"/>
    <col min="7" max="8" width="16.26953125" style="9" customWidth="1"/>
    <col min="9" max="9" width="15.54296875" style="9" customWidth="1"/>
    <col min="10" max="10" width="15.7265625" style="9" customWidth="1"/>
    <col min="11" max="12" width="16.26953125" style="9" customWidth="1"/>
    <col min="13" max="13" width="16.81640625" style="9" customWidth="1"/>
    <col min="14" max="14" width="16.81640625" style="11" customWidth="1"/>
    <col min="15" max="16" width="16.81640625" style="9"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Colonial Life &amp; Accident Insurnce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1253186</v>
      </c>
      <c r="R22" s="249">
        <v>1175844</v>
      </c>
      <c r="S22" s="250">
        <f>'Pt 1 Summary of Data'!L24</f>
        <v>1577545</v>
      </c>
      <c r="T22" s="251">
        <f>SUM(Q22:S22)</f>
        <v>4006575</v>
      </c>
      <c r="U22" s="248"/>
      <c r="V22" s="249"/>
      <c r="W22" s="250">
        <f>'Pt 1 Summary of Data'!N24</f>
        <v>0</v>
      </c>
      <c r="X22" s="251">
        <f>SUM(U22:W22)</f>
        <v>0</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1253186</v>
      </c>
      <c r="R23" s="252">
        <f>SUM(R$22:R$22)</f>
        <v>1175844</v>
      </c>
      <c r="S23" s="252">
        <f>SUM(S$22:S$22)</f>
        <v>1577545</v>
      </c>
      <c r="T23" s="251">
        <f>SUM(Q23:S23)</f>
        <v>4006575</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2826837</v>
      </c>
      <c r="R26" s="249">
        <v>3255399</v>
      </c>
      <c r="S26" s="259">
        <f>'Pt 1 Summary of Data'!L21</f>
        <v>3442072</v>
      </c>
      <c r="T26" s="251">
        <f>SUM(Q26:S26)</f>
        <v>9524308</v>
      </c>
      <c r="U26" s="258"/>
      <c r="V26" s="249"/>
      <c r="W26" s="259">
        <f>'Pt 1 Summary of Data'!N21</f>
        <v>0</v>
      </c>
      <c r="X26" s="251">
        <f>SUM(U26:W26)</f>
        <v>0</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303874</v>
      </c>
      <c r="R27" s="249">
        <v>293457</v>
      </c>
      <c r="S27" s="259">
        <f>'Pt 1 Summary of Data'!L35</f>
        <v>236236</v>
      </c>
      <c r="T27" s="251">
        <f>SUM(Q27:S27)</f>
        <v>833567</v>
      </c>
      <c r="U27" s="258"/>
      <c r="V27" s="249"/>
      <c r="W27" s="259">
        <f>'Pt 1 Summary of Data'!N35</f>
        <v>0</v>
      </c>
      <c r="X27" s="251">
        <f>SUM(U27:W27)</f>
        <v>0</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2522963</v>
      </c>
      <c r="R28" s="259">
        <f t="shared" si="0"/>
        <v>2961942</v>
      </c>
      <c r="S28" s="259">
        <f t="shared" si="0"/>
        <v>3205836</v>
      </c>
      <c r="T28" s="104">
        <f>T$26-T$27</f>
        <v>8690741</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4072</v>
      </c>
      <c r="R30" s="264">
        <v>4934</v>
      </c>
      <c r="S30" s="265">
        <f>'Pt 1 Summary of Data'!L49</f>
        <v>5140.5</v>
      </c>
      <c r="T30" s="266">
        <f>SUM(Q30:S30)</f>
        <v>14146.5</v>
      </c>
      <c r="U30" s="267"/>
      <c r="V30" s="264"/>
      <c r="W30" s="268">
        <f>'Pt 1 Summary of Data'!N49</f>
        <v>0</v>
      </c>
      <c r="X30" s="266">
        <f>SUM(U30:W30)</f>
        <v>0</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0.46101650020406776</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4"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Colonial Life &amp; Accident Insurnce Company</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Colonial Life &amp; Accident Insurnce Company</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AADAA1DB0AD4FAC8A1866C6DA8B6C" ma:contentTypeVersion="6" ma:contentTypeDescription="Create a new document." ma:contentTypeScope="" ma:versionID="90026b2ca21dd6feab05fbd20f5eb761">
  <xsd:schema xmlns:xsd="http://www.w3.org/2001/XMLSchema" xmlns:xs="http://www.w3.org/2001/XMLSchema" xmlns:p="http://schemas.microsoft.com/office/2006/metadata/properties" xmlns:ns2="f275bd5d-0d2a-42f2-8190-9660025f8890" targetNamespace="http://schemas.microsoft.com/office/2006/metadata/properties" ma:root="true" ma:fieldsID="2ed1f72fd71f358c23abcf2239536a12" ns2:_="">
    <xsd:import namespace="f275bd5d-0d2a-42f2-8190-9660025f88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5bd5d-0d2a-42f2-8190-9660025f88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Name of Filin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E6AE37-8EE4-49E7-A51A-A47D8ED33362}"/>
</file>

<file path=customXml/itemProps2.xml><?xml version="1.0" encoding="utf-8"?>
<ds:datastoreItem xmlns:ds="http://schemas.openxmlformats.org/officeDocument/2006/customXml" ds:itemID="{2B018853-F13C-40B2-9687-87779B2C66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2022-07-29T20:33:08Z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