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13_ncr:1_{5EA7C2E3-919A-441B-BDAC-D19A7639D1D8}" xr6:coauthVersionLast="47" xr6:coauthVersionMax="47" xr10:uidLastSave="{00000000-0000-0000-0000-000000000000}"/>
  <bookViews>
    <workbookView xWindow="2868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F35" i="4"/>
  <c r="G27" i="10" s="1"/>
  <c r="H27" i="10" s="1"/>
  <c r="H28" i="10" s="1"/>
  <c r="E35" i="4"/>
  <c r="AA23" i="10"/>
  <c r="AB23" i="10" s="1"/>
  <c r="W23" i="10"/>
  <c r="X23" i="10" s="1"/>
  <c r="S23" i="10"/>
  <c r="T23" i="10" s="1"/>
  <c r="O23" i="10"/>
  <c r="P23" i="10" s="1"/>
  <c r="K23" i="10"/>
  <c r="L23" i="10" s="1"/>
  <c r="W28" i="10"/>
  <c r="I35" i="4"/>
  <c r="J35" i="4"/>
  <c r="O27" i="10" s="1"/>
  <c r="P27" i="10" s="1"/>
  <c r="P28" i="10" s="1"/>
  <c r="K35" i="4" l="1"/>
  <c r="L35" i="4"/>
  <c r="S27" i="10" s="1"/>
  <c r="T27" i="10" s="1"/>
  <c r="T28" i="10" s="1"/>
  <c r="T33" i="10" s="1"/>
  <c r="AB33" i="10"/>
  <c r="G23" i="10"/>
  <c r="H23" i="10" s="1"/>
  <c r="H33" i="10" s="1"/>
  <c r="X33" i="10"/>
  <c r="AA28" i="10"/>
  <c r="K28" i="10"/>
  <c r="G28" i="10"/>
  <c r="L33" i="10"/>
  <c r="P33" i="10"/>
  <c r="O28" i="10"/>
  <c r="S28" i="10" l="1"/>
</calcChain>
</file>

<file path=xl/sharedStrings.xml><?xml version="1.0" encoding="utf-8"?>
<sst xmlns="http://schemas.openxmlformats.org/spreadsheetml/2006/main" count="324" uniqueCount="183">
  <si>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</si>
  <si>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</si>
  <si>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</si>
  <si>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</si>
  <si>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</si>
  <si>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</si>
  <si>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</si>
  <si>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</si>
  <si>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</si>
  <si>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</si>
  <si>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</si>
  <si>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</si>
  <si>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</si>
  <si>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</si>
  <si>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</si>
  <si>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</si>
  <si>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</si>
  <si>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</si>
  <si>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</si>
  <si>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</si>
  <si>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</si>
  <si>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</si>
  <si>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</si>
  <si>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</si>
  <si>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</si>
  <si>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</si>
  <si>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</si>
  <si>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</si>
  <si>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</si>
  <si>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</si>
  <si>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</si>
  <si>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</si>
  <si>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</si>
  <si>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</si>
  <si>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</si>
  <si>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</si>
  <si>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</si>
  <si>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</si>
  <si>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</si>
  <si>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</si>
  <si>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</si>
  <si>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</si>
  <si>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</si>
  <si>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</si>
  <si>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</si>
  <si>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</si>
  <si>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</si>
  <si>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</si>
  <si>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</si>
  <si>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</si>
  <si>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</si>
  <si>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</si>
  <si>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</si>
  <si>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</si>
  <si>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</si>
  <si>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</si>
  <si>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</si>
  <si>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</si>
  <si>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</si>
  <si>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</si>
  <si>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</si>
  <si>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</si>
  <si>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</si>
  <si>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</si>
  <si>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</si>
  <si>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</si>
  <si>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</si>
  <si>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</si>
  <si>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</si>
  <si>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</si>
  <si>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</si>
  <si>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</si>
  <si>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</si>
  <si>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</si>
  <si>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</si>
  <si>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</si>
  <si>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</si>
  <si>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</si>
  <si>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</si>
  <si>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</si>
  <si>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</si>
  <si>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</si>
  <si>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</si>
  <si>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</si>
  <si>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</si>
  <si>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</si>
  <si>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</si>
  <si>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</si>
  <si>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</si>
  <si>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</si>
  <si>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</si>
  <si>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</si>
  <si>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</si>
  <si>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</si>
  <si>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</si>
  <si>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</si>
  <si>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</si>
  <si>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</si>
  <si>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</si>
  <si>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</si>
  <si>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</si>
  <si>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</si>
  <si>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</si>
  <si>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</si>
  <si>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</si>
  <si>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</si>
  <si>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</si>
  <si>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</si>
  <si>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</si>
  <si>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</si>
  <si>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</si>
  <si>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</si>
  <si>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</si>
  <si>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</si>
  <si>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</si>
  <si>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</si>
  <si>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</si>
  <si>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</si>
  <si>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</si>
  <si>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</si>
  <si>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</si>
  <si>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</si>
  <si>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</si>
  <si>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</si>
  <si>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</si>
  <si>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</si>
  <si>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</si>
  <si>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</si>
  <si>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</si>
  <si>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</si>
  <si>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</si>
  <si>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</si>
  <si>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</si>
  <si>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</si>
  <si>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</si>
  <si>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</si>
  <si>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</si>
  <si>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</si>
  <si>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</si>
  <si>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</si>
  <si>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</si>
  <si>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</si>
  <si>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</si>
  <si>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</si>
  <si>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</si>
  <si>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</si>
  <si>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</si>
  <si>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</si>
  <si>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</si>
  <si>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</si>
  <si>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</si>
  <si>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</si>
  <si>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</si>
  <si>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</si>
  <si>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</si>
  <si>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</si>
  <si>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</si>
  <si>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</si>
  <si>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</si>
  <si>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</si>
  <si>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The Chesapeake Life Insurance Company</t>
  </si>
  <si>
    <t>N/A</t>
  </si>
  <si>
    <t>No</t>
  </si>
  <si>
    <t>2021</t>
  </si>
  <si>
    <t>Claim liability</t>
  </si>
  <si>
    <t>These costs are allocated by state and market based on paid claims data using completion factor where available.</t>
  </si>
  <si>
    <t xml:space="preserve">Federal income taxes deductible from premium in MLR calculations </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</si>
  <si>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</si>
  <si>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</si>
  <si>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 xml:space="preserve">Not applicable. </t>
  </si>
  <si>
    <t>State income, excise, business, and other taxes</t>
  </si>
  <si>
    <t xml:space="preserve">State premium taxes </t>
  </si>
  <si>
    <t>Based on actual taxes incurred by residence states.</t>
  </si>
  <si>
    <t>Based on actual premium taxes incurred by residence states.</t>
  </si>
  <si>
    <t>Community Benefit Expenditures</t>
  </si>
  <si>
    <t>Not applicable.</t>
  </si>
  <si>
    <t>Based on actual fees incurred by state.</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</si>
  <si>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</si>
  <si>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</si>
  <si>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 xml:space="preserve">Taxes and assessments (exclude amounts reported in Section 3 or Line 10) </t>
  </si>
  <si>
    <t>Fines and penalties of regulatory authorities (exclude amounts reported in Line 3.3)</t>
  </si>
  <si>
    <t>Primarily related to allocations of regulatory exam fees and California licenses and fees.</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</si>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</sst>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 numFmtId="168" formatCode="_(* #,##0.000_);_(* \(#,##0.000\);_(* &quot;-&quot;??_);_(@_)"/>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2"/>
      <color rgb="FFFF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3">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165" fontId="40" fillId="0" borderId="0" xfId="62" applyNumberFormat="1" applyFont="1" applyFill="1" applyProtection="1">
      <protection locked="0"/>
    </xf>
    <xf numFmtId="0" fontId="40" fillId="0" borderId="0" xfId="0" applyFont="1" applyFill="1" applyProtection="1">
      <protection locked="0"/>
    </xf>
    <xf numFmtId="168" fontId="30" fillId="0" borderId="0" xfId="62" applyNumberFormat="1" applyFont="1" applyFill="1" applyProtection="1">
      <protection locked="0"/>
    </xf>
    <xf numFmtId="165" fontId="30" fillId="0" borderId="0" xfId="0" applyNumberFormat="1" applyFont="1" applyFill="1" applyProtection="1">
      <protection locked="0"/>
    </xf>
    <xf numFmtId="9" fontId="30" fillId="0" borderId="0" xfId="169" applyFont="1" applyFill="1" applyProtection="1">
      <protection locked="0"/>
    </xf>
    <xf numFmtId="165" fontId="30" fillId="0" borderId="0" xfId="62" applyNumberFormat="1" applyFont="1" applyFill="1" applyProtection="1">
      <protection locked="0"/>
    </xf>
    <xf numFmtId="0" fontId="30" fillId="0" borderId="75" xfId="324" applyFont="1" applyBorder="1" applyAlignment="1" applyProtection="1">
      <alignment horizontal="left" wrapText="1" indent="3"/>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B34" sqref="B34"/>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163</v>
      </c>
    </row>
    <row r="7" spans="1:3" ht="15.75" x14ac:dyDescent="0.2">
      <c r="A7" s="31" t="s">
        <v>1</v>
      </c>
      <c r="B7" s="32" t="s">
        <v>153</v>
      </c>
      <c r="C7" s="34"/>
    </row>
    <row r="8" spans="1:3" ht="15.75" x14ac:dyDescent="0.2">
      <c r="A8" s="31" t="s">
        <v>2</v>
      </c>
      <c r="B8" s="32" t="s">
        <v>88</v>
      </c>
      <c r="C8" s="33" t="s">
        <v>160</v>
      </c>
    </row>
    <row r="9" spans="1:3" ht="15.75" x14ac:dyDescent="0.2">
      <c r="A9" s="31" t="s">
        <v>3</v>
      </c>
      <c r="B9" s="32" t="s">
        <v>89</v>
      </c>
      <c r="C9" s="33" t="s">
        <v>161</v>
      </c>
    </row>
    <row r="10" spans="1:3" ht="16.5" thickBot="1" x14ac:dyDescent="0.3">
      <c r="A10" s="35" t="s">
        <v>4</v>
      </c>
      <c r="B10" s="36" t="s">
        <v>86</v>
      </c>
      <c r="C10" s="413"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Y60"/>
  <sheetViews>
    <sheetView zoomScale="55" zoomScaleNormal="55" workbookViewId="0">
      <selection activeCell="L42" sqref="L42"/>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7" width="20.5703125" style="37" bestFit="1" customWidth="1"/>
    <col min="18" max="18" width="20.42578125" style="37" bestFit="1" customWidth="1"/>
    <col min="19" max="19" width="15.7109375" style="37" bestFit="1" customWidth="1"/>
    <col min="20" max="20" width="17.140625" style="37" bestFit="1" customWidth="1"/>
    <col min="21" max="21" width="30" style="37" bestFit="1" customWidth="1"/>
    <col min="22" max="22" width="13.140625" style="37" bestFit="1" customWidth="1"/>
    <col min="23" max="23" width="20.7109375" style="37" customWidth="1"/>
    <col min="24" max="24" width="19.140625" style="37" bestFit="1" customWidth="1"/>
    <col min="25" max="25" width="151.42578125" style="37" bestFit="1" customWidth="1"/>
    <col min="26" max="16384" width="9.28515625" style="25"/>
  </cols>
  <sheetData>
    <row r="1" spans="1:25" ht="15.75" x14ac:dyDescent="0.25">
      <c r="B1" s="26" t="s">
        <v>138</v>
      </c>
      <c r="C1" s="24"/>
      <c r="D1" s="24"/>
    </row>
    <row r="2" spans="1:25" s="37" customFormat="1" ht="15.75" x14ac:dyDescent="0.25">
      <c r="B2" s="38" t="s">
        <v>141</v>
      </c>
      <c r="C2" s="39"/>
      <c r="D2" s="39"/>
    </row>
    <row r="3" spans="1:25" ht="15.75" x14ac:dyDescent="0.25">
      <c r="A3" s="40"/>
      <c r="B3" s="26" t="s">
        <v>59</v>
      </c>
      <c r="C3" s="24"/>
      <c r="D3" s="24"/>
    </row>
    <row r="4" spans="1:25" x14ac:dyDescent="0.2">
      <c r="B4" s="24"/>
      <c r="C4" s="24"/>
      <c r="D4" s="24"/>
    </row>
    <row r="5" spans="1:25" s="47" customFormat="1" ht="15.75" x14ac:dyDescent="0.25">
      <c r="A5" s="41"/>
      <c r="B5" s="42" t="s">
        <v>87</v>
      </c>
      <c r="C5" s="43"/>
      <c r="D5" s="43"/>
      <c r="E5" s="44"/>
      <c r="F5" s="44"/>
      <c r="G5" s="25"/>
      <c r="H5" s="45" t="s">
        <v>63</v>
      </c>
      <c r="I5" s="25"/>
      <c r="J5" s="25"/>
      <c r="K5" s="44"/>
      <c r="L5" s="44"/>
      <c r="M5" s="25"/>
      <c r="N5" s="46"/>
      <c r="O5" s="25"/>
      <c r="P5" s="25"/>
      <c r="Q5" s="41"/>
      <c r="R5" s="41"/>
      <c r="S5" s="41"/>
      <c r="T5" s="41"/>
      <c r="U5" s="41"/>
      <c r="V5" s="41"/>
      <c r="W5" s="41"/>
      <c r="X5" s="41"/>
      <c r="Y5" s="41"/>
    </row>
    <row r="6" spans="1:25" s="47" customFormat="1" ht="15" customHeight="1" x14ac:dyDescent="0.2">
      <c r="A6" s="41"/>
      <c r="B6" s="388"/>
      <c r="C6" s="364"/>
      <c r="D6" s="387">
        <f>'Cover Page'!C7</f>
        <v>0</v>
      </c>
      <c r="E6" s="318"/>
      <c r="F6" s="319"/>
      <c r="G6" s="25"/>
      <c r="H6" s="48" t="str">
        <f>'Cover Page'!C10</f>
        <v>No</v>
      </c>
      <c r="I6" s="25"/>
      <c r="J6" s="25"/>
      <c r="K6" s="49"/>
      <c r="L6" s="49"/>
      <c r="M6" s="25"/>
      <c r="N6" s="50"/>
      <c r="O6" s="25"/>
      <c r="P6" s="25"/>
      <c r="Q6" s="41"/>
      <c r="R6" s="41"/>
      <c r="S6" s="41"/>
      <c r="T6" s="41"/>
      <c r="U6" s="41"/>
      <c r="V6" s="41"/>
      <c r="W6" s="41"/>
      <c r="X6" s="41"/>
      <c r="Y6" s="41"/>
    </row>
    <row r="7" spans="1:25" s="47" customFormat="1" ht="15.75" x14ac:dyDescent="0.25">
      <c r="A7" s="41"/>
      <c r="B7" s="42" t="s">
        <v>88</v>
      </c>
      <c r="C7" s="43"/>
      <c r="D7" s="43"/>
      <c r="E7" s="319"/>
      <c r="F7" s="319"/>
      <c r="G7" s="25"/>
      <c r="H7" s="37"/>
      <c r="K7" s="49"/>
      <c r="L7" s="49"/>
      <c r="M7" s="25"/>
      <c r="N7" s="37"/>
      <c r="Q7" s="41"/>
      <c r="R7" s="41"/>
      <c r="S7" s="41"/>
      <c r="T7" s="41"/>
      <c r="U7" s="41"/>
      <c r="V7" s="41"/>
      <c r="W7" s="41"/>
      <c r="X7" s="41"/>
      <c r="Y7" s="41"/>
    </row>
    <row r="8" spans="1:25" s="47" customFormat="1" ht="15" customHeight="1" x14ac:dyDescent="0.2">
      <c r="A8" s="41"/>
      <c r="B8" s="388"/>
      <c r="C8" s="364"/>
      <c r="D8" s="365" t="str">
        <f>'Cover Page'!C8</f>
        <v>The Chesapeake Life Insurance Company</v>
      </c>
      <c r="E8" s="319"/>
      <c r="F8" s="319"/>
      <c r="G8" s="25"/>
      <c r="H8" s="51"/>
      <c r="K8" s="363"/>
      <c r="L8" s="363"/>
      <c r="M8" s="25"/>
      <c r="N8" s="51"/>
      <c r="Q8" s="41"/>
      <c r="R8" s="41"/>
      <c r="S8" s="41"/>
      <c r="T8" s="41"/>
      <c r="U8" s="41"/>
      <c r="V8" s="41"/>
      <c r="W8" s="41"/>
      <c r="X8" s="41"/>
      <c r="Y8" s="41"/>
    </row>
    <row r="9" spans="1:25" s="47" customFormat="1" ht="18" customHeight="1" x14ac:dyDescent="0.25">
      <c r="A9" s="41"/>
      <c r="B9" s="52" t="s">
        <v>90</v>
      </c>
      <c r="C9" s="43"/>
      <c r="D9" s="43"/>
      <c r="E9" s="329" t="s">
        <v>105</v>
      </c>
      <c r="F9" s="319"/>
      <c r="H9" s="41"/>
      <c r="I9" s="25"/>
      <c r="J9" s="25"/>
      <c r="K9" s="53"/>
      <c r="L9" s="53"/>
      <c r="N9" s="41"/>
      <c r="O9" s="25"/>
      <c r="P9" s="25"/>
      <c r="Q9" s="41"/>
      <c r="R9" s="41"/>
      <c r="S9" s="41"/>
      <c r="T9" s="41"/>
      <c r="U9" s="41"/>
      <c r="V9" s="41"/>
      <c r="W9" s="41"/>
      <c r="X9" s="41"/>
      <c r="Y9" s="41"/>
    </row>
    <row r="10" spans="1:25" s="47" customFormat="1" ht="15" customHeight="1" x14ac:dyDescent="0.2">
      <c r="A10" s="41"/>
      <c r="B10" s="388"/>
      <c r="C10" s="364"/>
      <c r="D10" s="366" t="str">
        <f>'Cover Page'!C9</f>
        <v>N/A</v>
      </c>
      <c r="E10" s="319"/>
      <c r="F10" s="319"/>
      <c r="G10" s="25"/>
      <c r="H10" s="50"/>
      <c r="K10" s="363"/>
      <c r="L10" s="363"/>
      <c r="M10" s="25"/>
      <c r="N10" s="50"/>
      <c r="Q10" s="41"/>
      <c r="R10" s="41"/>
      <c r="S10" s="41"/>
      <c r="T10" s="41"/>
      <c r="U10" s="41"/>
      <c r="V10" s="41"/>
      <c r="W10" s="41"/>
      <c r="X10" s="41"/>
      <c r="Y10" s="41"/>
    </row>
    <row r="11" spans="1:25" s="47" customFormat="1" ht="15.75" x14ac:dyDescent="0.25">
      <c r="A11" s="41"/>
      <c r="B11" s="52" t="s">
        <v>85</v>
      </c>
      <c r="C11" s="43"/>
      <c r="D11" s="43"/>
      <c r="E11" s="319"/>
      <c r="F11" s="319"/>
      <c r="H11" s="54"/>
      <c r="I11" s="25"/>
      <c r="J11" s="25"/>
      <c r="K11" s="53"/>
      <c r="L11" s="53"/>
      <c r="N11" s="54"/>
      <c r="O11" s="25"/>
      <c r="P11" s="25"/>
      <c r="Q11" s="41"/>
      <c r="R11" s="41"/>
      <c r="S11" s="41"/>
      <c r="T11" s="41"/>
      <c r="U11" s="41"/>
      <c r="V11" s="41"/>
      <c r="W11" s="41"/>
      <c r="X11" s="41"/>
      <c r="Y11" s="41"/>
    </row>
    <row r="12" spans="1:25" s="47" customFormat="1" x14ac:dyDescent="0.2">
      <c r="A12" s="41"/>
      <c r="B12" s="388"/>
      <c r="C12" s="364"/>
      <c r="D12" s="366" t="str">
        <f>'Cover Page'!C6</f>
        <v>2021</v>
      </c>
      <c r="E12" s="55"/>
      <c r="F12" s="55"/>
      <c r="G12" s="56"/>
      <c r="H12" s="56"/>
      <c r="I12" s="25"/>
      <c r="J12" s="25"/>
      <c r="K12" s="55"/>
      <c r="L12" s="55"/>
      <c r="M12" s="56"/>
      <c r="N12" s="56"/>
      <c r="O12" s="25"/>
      <c r="P12" s="25"/>
      <c r="Q12" s="41"/>
      <c r="R12" s="41"/>
      <c r="S12" s="41"/>
      <c r="T12" s="41"/>
      <c r="U12" s="41"/>
      <c r="V12" s="41"/>
      <c r="W12" s="41"/>
      <c r="X12" s="41"/>
      <c r="Y12" s="41"/>
    </row>
    <row r="13" spans="1:25" s="47" customFormat="1" ht="15.75" thickBot="1" x14ac:dyDescent="0.25">
      <c r="A13" s="41"/>
      <c r="B13" s="24"/>
      <c r="C13" s="24"/>
      <c r="D13" s="39"/>
      <c r="G13" s="56"/>
      <c r="H13" s="56"/>
      <c r="I13" s="25"/>
      <c r="J13" s="25"/>
      <c r="M13" s="56"/>
      <c r="N13" s="56"/>
      <c r="O13" s="25"/>
      <c r="P13" s="25"/>
      <c r="Q13" s="41"/>
      <c r="R13" s="41"/>
      <c r="S13" s="41"/>
      <c r="T13" s="41"/>
      <c r="U13" s="41"/>
      <c r="V13" s="41"/>
      <c r="W13" s="41"/>
      <c r="X13" s="41"/>
      <c r="Y13" s="41"/>
    </row>
    <row r="14" spans="1:25" ht="13.7" customHeight="1" thickBot="1" x14ac:dyDescent="0.3">
      <c r="B14" s="24"/>
      <c r="C14" s="24"/>
      <c r="D14" s="39"/>
      <c r="E14" s="303"/>
      <c r="F14" s="304"/>
      <c r="G14" s="304" t="s">
        <v>33</v>
      </c>
      <c r="H14" s="304"/>
      <c r="I14" s="304"/>
      <c r="J14" s="304"/>
      <c r="K14" s="303"/>
      <c r="L14" s="304"/>
      <c r="M14" s="304" t="s">
        <v>33</v>
      </c>
      <c r="N14" s="304"/>
      <c r="O14" s="304"/>
      <c r="P14" s="316"/>
    </row>
    <row r="15" spans="1:25" ht="13.7" customHeight="1" thickBot="1" x14ac:dyDescent="0.25">
      <c r="B15" s="24"/>
      <c r="C15" s="24"/>
      <c r="D15" s="39"/>
      <c r="E15" s="306"/>
      <c r="F15" s="307"/>
      <c r="G15" s="308" t="s">
        <v>106</v>
      </c>
      <c r="H15" s="307"/>
      <c r="I15" s="307"/>
      <c r="J15" s="309"/>
      <c r="K15" s="306"/>
      <c r="L15" s="307"/>
      <c r="M15" s="308" t="s">
        <v>107</v>
      </c>
      <c r="N15" s="307"/>
      <c r="O15" s="307"/>
      <c r="P15" s="309"/>
    </row>
    <row r="16" spans="1:25"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25"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c r="Y17" s="417"/>
    </row>
    <row r="18" spans="2:25" ht="31.5" customHeight="1" thickBot="1" x14ac:dyDescent="0.25">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c r="Y18" s="417"/>
    </row>
    <row r="19" spans="2:25"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c r="Y19" s="417"/>
    </row>
    <row r="20" spans="2:25" x14ac:dyDescent="0.2">
      <c r="B20" s="68" t="s">
        <v>0</v>
      </c>
      <c r="C20" s="69" t="s">
        <v>32</v>
      </c>
      <c r="D20" s="394"/>
      <c r="E20" s="70"/>
      <c r="F20" s="71"/>
      <c r="G20" s="72"/>
      <c r="H20" s="73"/>
      <c r="I20" s="74"/>
      <c r="J20" s="72"/>
      <c r="K20" s="70"/>
      <c r="L20" s="71"/>
      <c r="M20" s="74"/>
      <c r="N20" s="73"/>
      <c r="O20" s="70"/>
      <c r="P20" s="71"/>
      <c r="Y20" s="417"/>
    </row>
    <row r="21" spans="2:25"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6543671.2999999998</v>
      </c>
      <c r="L21" s="78">
        <f>'Pt 2 Premium and Claims'!L22+'Pt 2 Premium and Claims'!L23-'Pt 2 Premium and Claims'!L24-'Pt 2 Premium and Claims'!L25</f>
        <v>6543671.2999999998</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0</v>
      </c>
      <c r="P21" s="78">
        <f>'Pt 2 Premium and Claims'!P22+'Pt 2 Premium and Claims'!P23-'Pt 2 Premium and Claims'!P24-'Pt 2 Premium and Claims'!P25</f>
        <v>0</v>
      </c>
      <c r="Y21" s="417"/>
    </row>
    <row r="22" spans="2:25" s="37" customFormat="1" x14ac:dyDescent="0.2">
      <c r="B22" s="80"/>
      <c r="C22" s="81"/>
      <c r="D22" s="396"/>
      <c r="E22" s="82"/>
      <c r="F22" s="83"/>
      <c r="G22" s="84"/>
      <c r="H22" s="85"/>
      <c r="I22" s="82"/>
      <c r="J22" s="86"/>
      <c r="K22" s="82"/>
      <c r="L22" s="83"/>
      <c r="M22" s="82"/>
      <c r="N22" s="85"/>
      <c r="O22" s="82"/>
      <c r="P22" s="83"/>
      <c r="Y22" s="417"/>
    </row>
    <row r="23" spans="2:25" s="37" customFormat="1" x14ac:dyDescent="0.2">
      <c r="B23" s="68" t="s">
        <v>1</v>
      </c>
      <c r="C23" s="69" t="s">
        <v>6</v>
      </c>
      <c r="D23" s="397"/>
      <c r="E23" s="74"/>
      <c r="F23" s="87"/>
      <c r="G23" s="72"/>
      <c r="H23" s="88"/>
      <c r="I23" s="74"/>
      <c r="J23" s="89"/>
      <c r="K23" s="74"/>
      <c r="L23" s="87"/>
      <c r="M23" s="74"/>
      <c r="N23" s="88"/>
      <c r="O23" s="74"/>
      <c r="P23" s="87"/>
      <c r="Y23" s="417"/>
    </row>
    <row r="24" spans="2:25"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3097589</v>
      </c>
      <c r="L24" s="78">
        <f>'Pt 2 Premium and Claims'!L51</f>
        <v>3075495</v>
      </c>
      <c r="M24" s="77">
        <f>'Pt 2 Premium and Claims'!M51</f>
        <v>0</v>
      </c>
      <c r="N24" s="78">
        <f>'Pt 2 Premium and Claims'!N51</f>
        <v>0</v>
      </c>
      <c r="O24" s="77">
        <f>'Pt 2 Premium and Claims'!O51</f>
        <v>0</v>
      </c>
      <c r="P24" s="78">
        <f>'Pt 2 Premium and Claims'!P51</f>
        <v>0</v>
      </c>
      <c r="Y24" s="417"/>
    </row>
    <row r="25" spans="2:25" s="37" customFormat="1" x14ac:dyDescent="0.2">
      <c r="B25" s="92"/>
      <c r="C25" s="93"/>
      <c r="D25" s="396"/>
      <c r="E25" s="82"/>
      <c r="F25" s="83"/>
      <c r="G25" s="84"/>
      <c r="H25" s="85"/>
      <c r="I25" s="82"/>
      <c r="J25" s="86"/>
      <c r="K25" s="82"/>
      <c r="L25" s="83"/>
      <c r="M25" s="82"/>
      <c r="N25" s="85"/>
      <c r="O25" s="82"/>
      <c r="P25" s="83"/>
      <c r="Y25" s="417"/>
    </row>
    <row r="26" spans="2:25" x14ac:dyDescent="0.2">
      <c r="B26" s="68" t="s">
        <v>2</v>
      </c>
      <c r="C26" s="69" t="s">
        <v>46</v>
      </c>
      <c r="D26" s="394"/>
      <c r="E26" s="74"/>
      <c r="F26" s="87"/>
      <c r="G26" s="72"/>
      <c r="H26" s="88"/>
      <c r="I26" s="74"/>
      <c r="J26" s="89"/>
      <c r="K26" s="74"/>
      <c r="L26" s="87"/>
      <c r="M26" s="74"/>
      <c r="N26" s="88"/>
      <c r="O26" s="74"/>
      <c r="P26" s="87"/>
      <c r="Y26" s="417"/>
    </row>
    <row r="27" spans="2:25" s="37" customFormat="1" ht="30" x14ac:dyDescent="0.2">
      <c r="B27" s="90"/>
      <c r="C27" s="94">
        <v>3.1</v>
      </c>
      <c r="D27" s="395" t="s">
        <v>134</v>
      </c>
      <c r="E27" s="74"/>
      <c r="F27" s="87"/>
      <c r="G27" s="72"/>
      <c r="H27" s="88"/>
      <c r="I27" s="74"/>
      <c r="J27" s="89"/>
      <c r="K27" s="74"/>
      <c r="L27" s="87"/>
      <c r="M27" s="74"/>
      <c r="N27" s="88"/>
      <c r="O27" s="74"/>
      <c r="P27" s="87"/>
      <c r="Y27" s="417"/>
    </row>
    <row r="28" spans="2:25" s="37" customFormat="1" x14ac:dyDescent="0.2">
      <c r="B28" s="90"/>
      <c r="C28" s="94"/>
      <c r="D28" s="395" t="s">
        <v>58</v>
      </c>
      <c r="E28" s="95"/>
      <c r="F28" s="96"/>
      <c r="G28" s="97"/>
      <c r="H28" s="98"/>
      <c r="I28" s="99"/>
      <c r="J28" s="100"/>
      <c r="K28" s="99">
        <v>194114.84926747056</v>
      </c>
      <c r="L28" s="101">
        <v>194114.84926747056</v>
      </c>
      <c r="M28" s="99"/>
      <c r="N28" s="98"/>
      <c r="O28" s="99"/>
      <c r="P28" s="101"/>
      <c r="Y28" s="417"/>
    </row>
    <row r="29" spans="2:25" s="37" customFormat="1" ht="30" x14ac:dyDescent="0.2">
      <c r="B29" s="90"/>
      <c r="C29" s="94"/>
      <c r="D29" s="395" t="s">
        <v>67</v>
      </c>
      <c r="E29" s="99"/>
      <c r="F29" s="101"/>
      <c r="G29" s="97"/>
      <c r="H29" s="98"/>
      <c r="I29" s="99"/>
      <c r="J29" s="100"/>
      <c r="K29" s="99"/>
      <c r="L29" s="101"/>
      <c r="M29" s="99"/>
      <c r="N29" s="98"/>
      <c r="O29" s="99"/>
      <c r="P29" s="101"/>
      <c r="Y29" s="417"/>
    </row>
    <row r="30" spans="2:25" ht="45" x14ac:dyDescent="0.2">
      <c r="B30" s="75"/>
      <c r="C30" s="94">
        <v>3.2</v>
      </c>
      <c r="D30" s="395" t="s">
        <v>135</v>
      </c>
      <c r="E30" s="74"/>
      <c r="F30" s="87"/>
      <c r="G30" s="72"/>
      <c r="H30" s="88"/>
      <c r="I30" s="74"/>
      <c r="J30" s="89"/>
      <c r="K30" s="74"/>
      <c r="L30" s="87"/>
      <c r="M30" s="74"/>
      <c r="N30" s="88"/>
      <c r="O30" s="74"/>
      <c r="P30" s="87"/>
      <c r="Y30" s="417"/>
    </row>
    <row r="31" spans="2:25" x14ac:dyDescent="0.2">
      <c r="B31" s="75"/>
      <c r="C31" s="94"/>
      <c r="D31" s="393" t="s">
        <v>42</v>
      </c>
      <c r="E31" s="102"/>
      <c r="F31" s="101"/>
      <c r="G31" s="97"/>
      <c r="H31" s="98"/>
      <c r="I31" s="99"/>
      <c r="J31" s="100"/>
      <c r="K31" s="102">
        <v>16690.2</v>
      </c>
      <c r="L31" s="101">
        <v>16690.2</v>
      </c>
      <c r="M31" s="99"/>
      <c r="N31" s="98"/>
      <c r="O31" s="99"/>
      <c r="P31" s="101"/>
      <c r="Y31" s="417"/>
    </row>
    <row r="32" spans="2:25" x14ac:dyDescent="0.2">
      <c r="B32" s="75"/>
      <c r="C32" s="94"/>
      <c r="D32" s="393" t="s">
        <v>104</v>
      </c>
      <c r="E32" s="99"/>
      <c r="F32" s="101"/>
      <c r="G32" s="97"/>
      <c r="H32" s="98"/>
      <c r="I32" s="99"/>
      <c r="J32" s="100"/>
      <c r="K32" s="99">
        <v>218154.09000000003</v>
      </c>
      <c r="L32" s="101">
        <v>218154.09000000003</v>
      </c>
      <c r="M32" s="99"/>
      <c r="N32" s="98"/>
      <c r="O32" s="99"/>
      <c r="P32" s="101"/>
      <c r="Y32" s="417"/>
    </row>
    <row r="33" spans="2:25" x14ac:dyDescent="0.2">
      <c r="B33" s="75"/>
      <c r="C33" s="94"/>
      <c r="D33" s="393" t="s">
        <v>103</v>
      </c>
      <c r="E33" s="99"/>
      <c r="F33" s="101"/>
      <c r="G33" s="97"/>
      <c r="H33" s="98"/>
      <c r="I33" s="99"/>
      <c r="J33" s="100"/>
      <c r="K33" s="99"/>
      <c r="L33" s="101"/>
      <c r="M33" s="99"/>
      <c r="N33" s="98"/>
      <c r="O33" s="99"/>
      <c r="P33" s="101"/>
      <c r="Y33" s="417"/>
    </row>
    <row r="34" spans="2:25" x14ac:dyDescent="0.2">
      <c r="B34" s="75"/>
      <c r="C34" s="94">
        <v>3.3</v>
      </c>
      <c r="D34" s="393" t="s">
        <v>21</v>
      </c>
      <c r="E34" s="102"/>
      <c r="F34" s="101"/>
      <c r="G34" s="97"/>
      <c r="H34" s="98"/>
      <c r="I34" s="99"/>
      <c r="J34" s="100"/>
      <c r="K34" s="102"/>
      <c r="L34" s="101"/>
      <c r="M34" s="99"/>
      <c r="N34" s="98"/>
      <c r="O34" s="99"/>
      <c r="P34" s="101"/>
      <c r="Y34" s="417"/>
    </row>
    <row r="35" spans="2:25"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428959.13926747057</v>
      </c>
      <c r="L35" s="104">
        <f t="shared" si="0"/>
        <v>428959.13926747057</v>
      </c>
      <c r="M35" s="103">
        <f t="shared" si="0"/>
        <v>0</v>
      </c>
      <c r="N35" s="104">
        <f t="shared" si="0"/>
        <v>0</v>
      </c>
      <c r="O35" s="103">
        <f t="shared" si="0"/>
        <v>0</v>
      </c>
      <c r="P35" s="104">
        <f t="shared" si="0"/>
        <v>0</v>
      </c>
      <c r="Y35" s="417"/>
    </row>
    <row r="36" spans="2:25" s="37" customFormat="1" x14ac:dyDescent="0.2">
      <c r="B36" s="92"/>
      <c r="C36" s="93"/>
      <c r="D36" s="396"/>
      <c r="E36" s="82"/>
      <c r="F36" s="83"/>
      <c r="G36" s="84"/>
      <c r="H36" s="85"/>
      <c r="I36" s="82"/>
      <c r="J36" s="86"/>
      <c r="K36" s="82"/>
      <c r="L36" s="83"/>
      <c r="M36" s="82"/>
      <c r="N36" s="85"/>
      <c r="O36" s="82"/>
      <c r="P36" s="83"/>
      <c r="Y36" s="417"/>
    </row>
    <row r="37" spans="2:25" x14ac:dyDescent="0.2">
      <c r="B37" s="105" t="s">
        <v>3</v>
      </c>
      <c r="C37" s="106" t="s">
        <v>47</v>
      </c>
      <c r="D37" s="398"/>
      <c r="E37" s="74"/>
      <c r="F37" s="87"/>
      <c r="G37" s="72"/>
      <c r="H37" s="88"/>
      <c r="I37" s="74"/>
      <c r="J37" s="89"/>
      <c r="K37" s="74"/>
      <c r="L37" s="87"/>
      <c r="M37" s="74"/>
      <c r="N37" s="88"/>
      <c r="O37" s="74"/>
      <c r="P37" s="87"/>
      <c r="Y37" s="417"/>
    </row>
    <row r="38" spans="2:25" x14ac:dyDescent="0.2">
      <c r="B38" s="107"/>
      <c r="C38" s="94">
        <v>4.0999999999999996</v>
      </c>
      <c r="D38" s="393" t="s">
        <v>18</v>
      </c>
      <c r="E38" s="99"/>
      <c r="F38" s="101"/>
      <c r="G38" s="97"/>
      <c r="H38" s="101"/>
      <c r="I38" s="99"/>
      <c r="J38" s="101"/>
      <c r="K38" s="99"/>
      <c r="L38" s="101"/>
      <c r="M38" s="99"/>
      <c r="N38" s="101"/>
      <c r="O38" s="99"/>
      <c r="P38" s="101"/>
      <c r="Y38" s="417"/>
    </row>
    <row r="39" spans="2:25" x14ac:dyDescent="0.2">
      <c r="B39" s="107"/>
      <c r="C39" s="94">
        <v>4.2</v>
      </c>
      <c r="D39" s="393" t="s">
        <v>19</v>
      </c>
      <c r="E39" s="99"/>
      <c r="F39" s="101"/>
      <c r="G39" s="97"/>
      <c r="H39" s="101"/>
      <c r="I39" s="99"/>
      <c r="J39" s="101"/>
      <c r="K39" s="99">
        <v>1660338.8699999999</v>
      </c>
      <c r="L39" s="101">
        <v>1660338.8699999999</v>
      </c>
      <c r="M39" s="99"/>
      <c r="N39" s="101"/>
      <c r="O39" s="99"/>
      <c r="P39" s="101"/>
      <c r="Y39" s="417"/>
    </row>
    <row r="40" spans="2:25" x14ac:dyDescent="0.2">
      <c r="B40" s="107"/>
      <c r="C40" s="94">
        <v>4.3</v>
      </c>
      <c r="D40" s="393" t="s">
        <v>22</v>
      </c>
      <c r="E40" s="74"/>
      <c r="F40" s="87"/>
      <c r="G40" s="72"/>
      <c r="H40" s="87"/>
      <c r="I40" s="74"/>
      <c r="J40" s="87"/>
      <c r="K40" s="74"/>
      <c r="L40" s="87"/>
      <c r="M40" s="74"/>
      <c r="N40" s="87"/>
      <c r="O40" s="74"/>
      <c r="P40" s="87"/>
      <c r="Y40" s="417"/>
    </row>
    <row r="41" spans="2:25" ht="17.25" customHeight="1" x14ac:dyDescent="0.2">
      <c r="B41" s="107"/>
      <c r="C41" s="94"/>
      <c r="D41" s="395" t="s">
        <v>122</v>
      </c>
      <c r="E41" s="102"/>
      <c r="F41" s="101"/>
      <c r="G41" s="401"/>
      <c r="H41" s="101"/>
      <c r="I41" s="102"/>
      <c r="J41" s="101"/>
      <c r="K41" s="102">
        <v>54906.164481560278</v>
      </c>
      <c r="L41" s="101">
        <v>54906.164481560278</v>
      </c>
      <c r="M41" s="102"/>
      <c r="N41" s="101"/>
      <c r="O41" s="102"/>
      <c r="P41" s="101"/>
      <c r="Y41" s="417"/>
    </row>
    <row r="42" spans="2:25" ht="30" x14ac:dyDescent="0.2">
      <c r="B42" s="107"/>
      <c r="C42" s="108"/>
      <c r="D42" s="395" t="s">
        <v>123</v>
      </c>
      <c r="E42" s="102"/>
      <c r="F42" s="101"/>
      <c r="G42" s="401"/>
      <c r="H42" s="101"/>
      <c r="I42" s="102"/>
      <c r="J42" s="101"/>
      <c r="K42" s="102">
        <v>0</v>
      </c>
      <c r="L42" s="101">
        <v>0</v>
      </c>
      <c r="M42" s="102"/>
      <c r="N42" s="101"/>
      <c r="O42" s="102"/>
      <c r="P42" s="101"/>
      <c r="Y42" s="417"/>
    </row>
    <row r="43" spans="2:25" x14ac:dyDescent="0.2">
      <c r="B43" s="107"/>
      <c r="C43" s="94">
        <v>4.4000000000000004</v>
      </c>
      <c r="D43" s="393" t="s">
        <v>20</v>
      </c>
      <c r="E43" s="102"/>
      <c r="F43" s="403"/>
      <c r="G43" s="401"/>
      <c r="H43" s="97"/>
      <c r="I43" s="102"/>
      <c r="J43" s="97"/>
      <c r="K43" s="102">
        <v>1025641.37</v>
      </c>
      <c r="L43" s="97">
        <v>1025641.37</v>
      </c>
      <c r="M43" s="102"/>
      <c r="N43" s="97"/>
      <c r="O43" s="102"/>
      <c r="P43" s="403"/>
      <c r="Y43" s="417"/>
    </row>
    <row r="44" spans="2:25"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2740886.40448156</v>
      </c>
      <c r="L44" s="104">
        <f t="shared" si="1"/>
        <v>2740886.40448156</v>
      </c>
      <c r="M44" s="103">
        <f t="shared" si="1"/>
        <v>0</v>
      </c>
      <c r="N44" s="104">
        <f t="shared" si="1"/>
        <v>0</v>
      </c>
      <c r="O44" s="103">
        <f t="shared" si="1"/>
        <v>0</v>
      </c>
      <c r="P44" s="104">
        <f t="shared" si="1"/>
        <v>0</v>
      </c>
      <c r="Y44" s="417"/>
    </row>
    <row r="45" spans="2:25" s="37" customFormat="1" x14ac:dyDescent="0.2">
      <c r="B45" s="109"/>
      <c r="C45" s="110"/>
      <c r="D45" s="399"/>
      <c r="E45" s="74"/>
      <c r="F45" s="87"/>
      <c r="G45" s="72"/>
      <c r="H45" s="88"/>
      <c r="I45" s="74"/>
      <c r="J45" s="89"/>
      <c r="K45" s="74"/>
      <c r="L45" s="87"/>
      <c r="M45" s="74"/>
      <c r="N45" s="88"/>
      <c r="O45" s="74"/>
      <c r="P45" s="87"/>
      <c r="Y45" s="417"/>
    </row>
    <row r="46" spans="2:25" x14ac:dyDescent="0.2">
      <c r="B46" s="105" t="s">
        <v>4</v>
      </c>
      <c r="C46" s="111" t="s">
        <v>48</v>
      </c>
      <c r="D46" s="400"/>
      <c r="E46" s="74"/>
      <c r="F46" s="87"/>
      <c r="G46" s="72"/>
      <c r="H46" s="88"/>
      <c r="I46" s="74"/>
      <c r="J46" s="89"/>
      <c r="K46" s="74"/>
      <c r="L46" s="87"/>
      <c r="M46" s="74"/>
      <c r="N46" s="88"/>
      <c r="O46" s="74"/>
      <c r="P46" s="87"/>
      <c r="Y46" s="417"/>
    </row>
    <row r="47" spans="2:25" s="37" customFormat="1" x14ac:dyDescent="0.2">
      <c r="B47" s="90"/>
      <c r="C47" s="94">
        <v>5.0999999999999996</v>
      </c>
      <c r="D47" s="393" t="s">
        <v>5</v>
      </c>
      <c r="E47" s="112"/>
      <c r="F47" s="404"/>
      <c r="G47" s="113"/>
      <c r="H47" s="113"/>
      <c r="I47" s="112"/>
      <c r="J47" s="113"/>
      <c r="K47" s="112">
        <v>16597</v>
      </c>
      <c r="L47" s="113">
        <v>16597</v>
      </c>
      <c r="M47" s="112"/>
      <c r="N47" s="113"/>
      <c r="O47" s="112"/>
      <c r="P47" s="389"/>
      <c r="Y47" s="417"/>
    </row>
    <row r="48" spans="2:25" s="37" customFormat="1" x14ac:dyDescent="0.2">
      <c r="B48" s="90"/>
      <c r="C48" s="94">
        <v>5.2</v>
      </c>
      <c r="D48" s="393" t="s">
        <v>27</v>
      </c>
      <c r="E48" s="112"/>
      <c r="F48" s="404"/>
      <c r="G48" s="113"/>
      <c r="H48" s="113"/>
      <c r="I48" s="112"/>
      <c r="J48" s="113"/>
      <c r="K48" s="112">
        <v>204336</v>
      </c>
      <c r="L48" s="113">
        <v>204336</v>
      </c>
      <c r="M48" s="112"/>
      <c r="N48" s="113"/>
      <c r="O48" s="112"/>
      <c r="P48" s="114"/>
      <c r="Y48" s="417"/>
    </row>
    <row r="49" spans="2:25"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17028</v>
      </c>
      <c r="L49" s="116">
        <f t="shared" si="2"/>
        <v>17028</v>
      </c>
      <c r="M49" s="115">
        <f>M48/12</f>
        <v>0</v>
      </c>
      <c r="N49" s="116">
        <f>N48/12</f>
        <v>0</v>
      </c>
      <c r="O49" s="115">
        <f t="shared" si="2"/>
        <v>0</v>
      </c>
      <c r="P49" s="116">
        <f t="shared" si="2"/>
        <v>0</v>
      </c>
      <c r="Y49" s="417"/>
    </row>
    <row r="50" spans="2:25" ht="45" customHeight="1" x14ac:dyDescent="0.2">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c r="Y50" s="417"/>
    </row>
    <row r="51" spans="2:25" ht="13.5" customHeight="1" x14ac:dyDescent="0.2">
      <c r="B51" s="123"/>
      <c r="C51" s="124"/>
      <c r="D51" s="125"/>
      <c r="E51" s="373"/>
      <c r="F51" s="126"/>
      <c r="G51" s="126"/>
      <c r="H51" s="126"/>
      <c r="I51" s="126"/>
      <c r="J51" s="126"/>
      <c r="K51" s="127"/>
      <c r="L51" s="126"/>
      <c r="M51" s="126"/>
      <c r="N51" s="126"/>
      <c r="O51" s="126"/>
      <c r="P51" s="128"/>
      <c r="Y51" s="417"/>
    </row>
    <row r="52" spans="2:25" x14ac:dyDescent="0.2">
      <c r="B52" s="129" t="s">
        <v>56</v>
      </c>
      <c r="C52" s="130" t="s">
        <v>53</v>
      </c>
      <c r="D52" s="131"/>
      <c r="E52" s="132">
        <v>62768.799973914058</v>
      </c>
      <c r="F52" s="133"/>
      <c r="G52" s="133"/>
      <c r="H52" s="133"/>
      <c r="I52" s="133"/>
      <c r="J52" s="133"/>
      <c r="K52" s="127"/>
      <c r="L52" s="133"/>
      <c r="M52" s="133"/>
      <c r="N52" s="133"/>
      <c r="O52" s="133"/>
      <c r="P52" s="134"/>
      <c r="Y52" s="417"/>
    </row>
    <row r="53" spans="2:25" ht="15.75" thickBot="1" x14ac:dyDescent="0.25">
      <c r="B53" s="135" t="s">
        <v>57</v>
      </c>
      <c r="C53" s="136" t="s">
        <v>129</v>
      </c>
      <c r="D53" s="137"/>
      <c r="E53" s="138">
        <v>0</v>
      </c>
      <c r="F53" s="139"/>
      <c r="G53" s="139"/>
      <c r="H53" s="139"/>
      <c r="I53" s="139"/>
      <c r="J53" s="139"/>
      <c r="K53" s="140"/>
      <c r="L53" s="139"/>
      <c r="M53" s="139"/>
      <c r="N53" s="139"/>
      <c r="O53" s="139"/>
      <c r="P53" s="141"/>
      <c r="Y53" s="418"/>
    </row>
    <row r="54" spans="2:25" x14ac:dyDescent="0.2">
      <c r="B54" s="24"/>
      <c r="C54" s="24"/>
      <c r="D54" s="24"/>
      <c r="E54" s="142"/>
      <c r="F54" s="142"/>
      <c r="G54" s="142"/>
      <c r="H54" s="142"/>
      <c r="I54" s="142"/>
      <c r="J54" s="142"/>
      <c r="K54" s="142"/>
      <c r="L54" s="142"/>
      <c r="M54" s="142"/>
      <c r="N54" s="142"/>
      <c r="O54" s="142"/>
      <c r="P54" s="142"/>
      <c r="Q54" s="416"/>
      <c r="Y54" s="417"/>
    </row>
    <row r="55" spans="2:25" ht="15.75" x14ac:dyDescent="0.25">
      <c r="B55" s="143" t="s">
        <v>61</v>
      </c>
      <c r="C55" s="143"/>
      <c r="D55" s="143"/>
      <c r="E55" s="142"/>
      <c r="F55" s="142"/>
      <c r="G55" s="142"/>
      <c r="H55" s="142"/>
      <c r="I55" s="142"/>
      <c r="J55" s="142"/>
      <c r="K55" s="142"/>
      <c r="L55" s="142"/>
      <c r="M55" s="142"/>
      <c r="N55" s="142"/>
      <c r="O55" s="142"/>
      <c r="P55" s="142"/>
      <c r="Q55" s="419"/>
      <c r="Y55" s="417"/>
    </row>
    <row r="56" spans="2:25" ht="17.25" customHeight="1" x14ac:dyDescent="0.25">
      <c r="B56" s="143"/>
      <c r="C56" s="234" t="s">
        <v>137</v>
      </c>
      <c r="D56" s="234"/>
      <c r="E56" s="142"/>
      <c r="F56" s="142"/>
      <c r="G56" s="142"/>
      <c r="H56" s="142"/>
      <c r="I56" s="142"/>
      <c r="J56" s="142"/>
      <c r="K56" s="142"/>
      <c r="L56" s="142"/>
      <c r="M56" s="142"/>
      <c r="N56" s="142"/>
      <c r="O56" s="142"/>
      <c r="P56" s="142"/>
      <c r="Q56" s="420"/>
      <c r="Y56" s="417"/>
    </row>
    <row r="57" spans="2:25" ht="16.5" customHeight="1" x14ac:dyDescent="0.25">
      <c r="B57" s="143"/>
      <c r="C57" s="143" t="s">
        <v>70</v>
      </c>
      <c r="D57" s="45"/>
      <c r="E57" s="142"/>
      <c r="F57" s="142"/>
      <c r="G57" s="142"/>
      <c r="H57" s="142"/>
      <c r="I57" s="142"/>
      <c r="J57" s="142"/>
      <c r="K57" s="142"/>
      <c r="L57" s="142"/>
      <c r="M57" s="142"/>
      <c r="N57" s="142"/>
      <c r="O57" s="142"/>
      <c r="P57" s="142"/>
      <c r="Q57" s="419"/>
      <c r="Y57" s="417"/>
    </row>
    <row r="58" spans="2:25" ht="17.25" customHeight="1" x14ac:dyDescent="0.25">
      <c r="B58" s="143"/>
      <c r="C58" s="143" t="s">
        <v>66</v>
      </c>
      <c r="D58" s="45"/>
      <c r="Q58" s="421"/>
      <c r="R58" s="421"/>
      <c r="U58" s="418"/>
      <c r="Y58" s="417"/>
    </row>
    <row r="59" spans="2:25" ht="17.25" customHeight="1" x14ac:dyDescent="0.2">
      <c r="B59" s="144"/>
      <c r="C59" s="234" t="s">
        <v>101</v>
      </c>
      <c r="D59" s="234"/>
      <c r="E59" s="145"/>
    </row>
    <row r="60" spans="2:25"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6" stopIfTrue="1" operator="lessThan">
      <formula>0</formula>
    </cfRule>
  </conditionalFormatting>
  <conditionalFormatting sqref="K28:K29 K31:K34 M28:M29 M31:M34 O28:O29 O31:O34">
    <cfRule type="cellIs" dxfId="90" priority="55" stopIfTrue="1" operator="lessThan">
      <formula>0</formula>
    </cfRule>
  </conditionalFormatting>
  <conditionalFormatting sqref="G35:H35">
    <cfRule type="cellIs" dxfId="89" priority="27" stopIfTrue="1" operator="lessThan">
      <formula>0</formula>
    </cfRule>
  </conditionalFormatting>
  <conditionalFormatting sqref="I35:J35">
    <cfRule type="cellIs" dxfId="88" priority="26" stopIfTrue="1" operator="lessThan">
      <formula>0</formula>
    </cfRule>
  </conditionalFormatting>
  <conditionalFormatting sqref="K35:L35">
    <cfRule type="cellIs" dxfId="87" priority="25" stopIfTrue="1" operator="lessThan">
      <formula>0</formula>
    </cfRule>
  </conditionalFormatting>
  <conditionalFormatting sqref="M35:N35">
    <cfRule type="cellIs" dxfId="86" priority="24" stopIfTrue="1" operator="lessThan">
      <formula>0</formula>
    </cfRule>
  </conditionalFormatting>
  <conditionalFormatting sqref="O35:P35">
    <cfRule type="cellIs" dxfId="85" priority="23" stopIfTrue="1" operator="lessThan">
      <formula>0</formula>
    </cfRule>
  </conditionalFormatting>
  <conditionalFormatting sqref="G38:G39 I38:I39 K38:K39 M38:M39 O38:O39">
    <cfRule type="cellIs" dxfId="84" priority="22" stopIfTrue="1" operator="lessThan">
      <formula>0</formula>
    </cfRule>
  </conditionalFormatting>
  <conditionalFormatting sqref="F43">
    <cfRule type="cellIs" dxfId="83" priority="21" stopIfTrue="1" operator="lessThan">
      <formula>0</formula>
    </cfRule>
  </conditionalFormatting>
  <conditionalFormatting sqref="E43">
    <cfRule type="cellIs" dxfId="82" priority="19" stopIfTrue="1" operator="lessThan">
      <formula>0</formula>
    </cfRule>
  </conditionalFormatting>
  <conditionalFormatting sqref="H43 J43 L43 N43">
    <cfRule type="cellIs" dxfId="81" priority="17" stopIfTrue="1" operator="lessThan">
      <formula>0</formula>
    </cfRule>
  </conditionalFormatting>
  <conditionalFormatting sqref="G43 I43 K43 M43 O43">
    <cfRule type="cellIs" dxfId="80" priority="16" stopIfTrue="1" operator="lessThan">
      <formula>0</formula>
    </cfRule>
  </conditionalFormatting>
  <conditionalFormatting sqref="G41:G42 I41:I42 K41:K42 M41:M42 O41:O42">
    <cfRule type="cellIs" dxfId="79" priority="15" stopIfTrue="1" operator="lessThan">
      <formula>0</formula>
    </cfRule>
  </conditionalFormatting>
  <conditionalFormatting sqref="G47:O48">
    <cfRule type="cellIs" dxfId="78" priority="14" stopIfTrue="1" operator="lessThan">
      <formula>0</formula>
    </cfRule>
  </conditionalFormatting>
  <conditionalFormatting sqref="F44">
    <cfRule type="cellIs" dxfId="77" priority="13" stopIfTrue="1" operator="lessThan">
      <formula>0</formula>
    </cfRule>
  </conditionalFormatting>
  <conditionalFormatting sqref="G44">
    <cfRule type="cellIs" dxfId="76" priority="12" stopIfTrue="1" operator="lessThan">
      <formula>0</formula>
    </cfRule>
  </conditionalFormatting>
  <conditionalFormatting sqref="H44">
    <cfRule type="cellIs" dxfId="75" priority="11" stopIfTrue="1" operator="lessThan">
      <formula>0</formula>
    </cfRule>
  </conditionalFormatting>
  <conditionalFormatting sqref="I44">
    <cfRule type="cellIs" dxfId="74" priority="10" stopIfTrue="1" operator="lessThan">
      <formula>0</formula>
    </cfRule>
  </conditionalFormatting>
  <conditionalFormatting sqref="J44">
    <cfRule type="cellIs" dxfId="73" priority="9" stopIfTrue="1" operator="lessThan">
      <formula>0</formula>
    </cfRule>
  </conditionalFormatting>
  <conditionalFormatting sqref="K44">
    <cfRule type="cellIs" dxfId="72" priority="8" stopIfTrue="1" operator="lessThan">
      <formula>0</formula>
    </cfRule>
  </conditionalFormatting>
  <conditionalFormatting sqref="L44">
    <cfRule type="cellIs" dxfId="71" priority="7" stopIfTrue="1" operator="lessThan">
      <formula>0</formula>
    </cfRule>
  </conditionalFormatting>
  <conditionalFormatting sqref="M44">
    <cfRule type="cellIs" dxfId="70" priority="6" stopIfTrue="1" operator="lessThan">
      <formula>0</formula>
    </cfRule>
  </conditionalFormatting>
  <conditionalFormatting sqref="N44">
    <cfRule type="cellIs" dxfId="69" priority="5" stopIfTrue="1" operator="lessThan">
      <formula>0</formula>
    </cfRule>
  </conditionalFormatting>
  <conditionalFormatting sqref="O44">
    <cfRule type="cellIs" dxfId="68" priority="4" stopIfTrue="1" operator="lessThan">
      <formula>0</formula>
    </cfRule>
  </conditionalFormatting>
  <conditionalFormatting sqref="P44">
    <cfRule type="cellIs" dxfId="67" priority="3" stopIfTrue="1" operator="lessThan">
      <formula>0</formula>
    </cfRule>
  </conditionalFormatting>
  <conditionalFormatting sqref="P43">
    <cfRule type="cellIs" dxfId="66" priority="2"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55" zoomScaleNormal="55" workbookViewId="0">
      <selection activeCell="D33" sqref="D33"/>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The Chesapeake Life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N/A</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2021</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v>6560287.4299999997</v>
      </c>
      <c r="L22" s="155">
        <v>6560287.4299999997</v>
      </c>
      <c r="M22" s="154"/>
      <c r="N22" s="155"/>
      <c r="O22" s="154"/>
      <c r="P22" s="155"/>
    </row>
    <row r="23" spans="1:16" s="25" customFormat="1" x14ac:dyDescent="0.2">
      <c r="A23" s="37"/>
      <c r="B23" s="75"/>
      <c r="C23" s="76">
        <v>1.2</v>
      </c>
      <c r="D23" s="393" t="s">
        <v>16</v>
      </c>
      <c r="E23" s="154"/>
      <c r="F23" s="155"/>
      <c r="G23" s="154"/>
      <c r="H23" s="155"/>
      <c r="I23" s="154"/>
      <c r="J23" s="155"/>
      <c r="K23" s="154">
        <v>28720.129999999997</v>
      </c>
      <c r="L23" s="155">
        <v>28720.129999999997</v>
      </c>
      <c r="M23" s="154"/>
      <c r="N23" s="155"/>
      <c r="O23" s="154"/>
      <c r="P23" s="155"/>
    </row>
    <row r="24" spans="1:16" s="25" customFormat="1" x14ac:dyDescent="0.2">
      <c r="A24" s="37"/>
      <c r="B24" s="75"/>
      <c r="C24" s="76">
        <v>1.3</v>
      </c>
      <c r="D24" s="393" t="s">
        <v>34</v>
      </c>
      <c r="E24" s="154"/>
      <c r="F24" s="155"/>
      <c r="G24" s="154"/>
      <c r="H24" s="155"/>
      <c r="I24" s="154"/>
      <c r="J24" s="155"/>
      <c r="K24" s="154">
        <v>45336.259999999878</v>
      </c>
      <c r="L24" s="155">
        <v>45336.259999999878</v>
      </c>
      <c r="M24" s="154"/>
      <c r="N24" s="155"/>
      <c r="O24" s="154"/>
      <c r="P24" s="155"/>
    </row>
    <row r="25" spans="1:16" s="25" customFormat="1" x14ac:dyDescent="0.2">
      <c r="A25" s="37"/>
      <c r="B25" s="75"/>
      <c r="C25" s="76">
        <v>1.4</v>
      </c>
      <c r="D25" s="393" t="s">
        <v>17</v>
      </c>
      <c r="E25" s="154"/>
      <c r="F25" s="155"/>
      <c r="G25" s="154"/>
      <c r="H25" s="155"/>
      <c r="I25" s="154"/>
      <c r="J25" s="155"/>
      <c r="K25" s="154"/>
      <c r="L25" s="155">
        <v>0</v>
      </c>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v>3241045</v>
      </c>
      <c r="L29" s="164"/>
      <c r="M29" s="154"/>
      <c r="N29" s="164"/>
      <c r="O29" s="154"/>
      <c r="P29" s="164"/>
    </row>
    <row r="30" spans="1:16" s="25" customFormat="1" ht="28.5" customHeight="1" x14ac:dyDescent="0.2">
      <c r="A30" s="37"/>
      <c r="B30" s="75"/>
      <c r="C30" s="76"/>
      <c r="D30" s="395" t="s">
        <v>54</v>
      </c>
      <c r="E30" s="165"/>
      <c r="F30" s="155"/>
      <c r="G30" s="165"/>
      <c r="H30" s="155"/>
      <c r="I30" s="165"/>
      <c r="J30" s="155"/>
      <c r="K30" s="165"/>
      <c r="L30" s="155">
        <v>3017553</v>
      </c>
      <c r="M30" s="165"/>
      <c r="N30" s="155"/>
      <c r="O30" s="165"/>
      <c r="P30" s="155"/>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v>300578</v>
      </c>
      <c r="L32" s="164"/>
      <c r="M32" s="154"/>
      <c r="N32" s="166"/>
      <c r="O32" s="154"/>
      <c r="P32" s="164"/>
    </row>
    <row r="33" spans="1:16" s="37" customFormat="1" ht="30" x14ac:dyDescent="0.2">
      <c r="B33" s="90"/>
      <c r="C33" s="76"/>
      <c r="D33" s="395" t="s">
        <v>44</v>
      </c>
      <c r="E33" s="165"/>
      <c r="F33" s="155"/>
      <c r="G33" s="165"/>
      <c r="H33" s="167"/>
      <c r="I33" s="165"/>
      <c r="J33" s="155"/>
      <c r="K33" s="165"/>
      <c r="L33" s="155">
        <v>57942</v>
      </c>
      <c r="M33" s="165"/>
      <c r="N33" s="167"/>
      <c r="O33" s="165"/>
      <c r="P33" s="155"/>
    </row>
    <row r="34" spans="1:16" s="25" customFormat="1" x14ac:dyDescent="0.2">
      <c r="A34" s="37"/>
      <c r="B34" s="75"/>
      <c r="C34" s="76">
        <v>2.2999999999999998</v>
      </c>
      <c r="D34" s="393" t="s">
        <v>28</v>
      </c>
      <c r="E34" s="154"/>
      <c r="F34" s="164"/>
      <c r="G34" s="154"/>
      <c r="H34" s="166"/>
      <c r="I34" s="154"/>
      <c r="J34" s="164"/>
      <c r="K34" s="154">
        <v>444034</v>
      </c>
      <c r="L34" s="164"/>
      <c r="M34" s="154"/>
      <c r="N34" s="166"/>
      <c r="O34" s="154"/>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3097589</v>
      </c>
      <c r="L51" s="104">
        <f>L30+L33+L37+L41+L44+L47+L48+L50</f>
        <v>3075495</v>
      </c>
      <c r="M51" s="103">
        <f>M29+M32-M34+M36-M38+M40+M43-M45+M47+M48-M49+M50</f>
        <v>0</v>
      </c>
      <c r="N51" s="104">
        <f>N30+N33+N37+N41+N44+N47+N48+N50</f>
        <v>0</v>
      </c>
      <c r="O51" s="103">
        <f>O29+O32-O34+O36-O38+O40+O43-O45+O47+O48-O49+O50</f>
        <v>0</v>
      </c>
      <c r="P51" s="104">
        <f>P30+P33+P37+P41+P44+P47+P48+P50</f>
        <v>0</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70" zoomScaleNormal="70" workbookViewId="0">
      <selection activeCell="H76" sqref="H76"/>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The Chesapeake Life Insurance Company</v>
      </c>
    </row>
    <row r="9" spans="2:5" s="2" customFormat="1" ht="15.75" customHeight="1" x14ac:dyDescent="0.25">
      <c r="B9" s="52" t="s">
        <v>90</v>
      </c>
    </row>
    <row r="10" spans="2:5" s="2" customFormat="1" ht="15" customHeight="1" x14ac:dyDescent="0.2">
      <c r="B10" s="183" t="str">
        <f>'Cover Page'!C9</f>
        <v>N/A</v>
      </c>
    </row>
    <row r="11" spans="2:5" s="2" customFormat="1" ht="15.75" x14ac:dyDescent="0.25">
      <c r="B11" s="52" t="s">
        <v>85</v>
      </c>
    </row>
    <row r="12" spans="2:5" s="2" customFormat="1" x14ac:dyDescent="0.2">
      <c r="B12" s="183" t="str">
        <f>'Cover Page'!C6</f>
        <v>2021</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t="s">
        <v>164</v>
      </c>
      <c r="C18" s="197"/>
      <c r="D18" s="333" t="s">
        <v>165</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75" x14ac:dyDescent="0.2">
      <c r="B26" s="188" t="s">
        <v>166</v>
      </c>
      <c r="C26" s="197"/>
      <c r="D26" s="333" t="s">
        <v>168</v>
      </c>
      <c r="E26" s="193"/>
    </row>
    <row r="27" spans="2:5" s="184" customFormat="1" ht="35.25" customHeight="1" x14ac:dyDescent="0.2">
      <c r="B27" s="188" t="s">
        <v>167</v>
      </c>
      <c r="C27" s="197"/>
      <c r="D27" s="333" t="s">
        <v>169</v>
      </c>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t="s">
        <v>170</v>
      </c>
      <c r="C33" s="197"/>
      <c r="D33" s="333" t="s">
        <v>172</v>
      </c>
      <c r="E33" s="193"/>
    </row>
    <row r="34" spans="2:5" s="184" customFormat="1" ht="35.25" customHeight="1" x14ac:dyDescent="0.2">
      <c r="B34" s="188" t="s">
        <v>171</v>
      </c>
      <c r="C34" s="197"/>
      <c r="D34" s="333" t="s">
        <v>173</v>
      </c>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t="s">
        <v>174</v>
      </c>
      <c r="C40" s="197"/>
      <c r="D40" s="333" t="s">
        <v>175</v>
      </c>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t="s">
        <v>21</v>
      </c>
      <c r="C47" s="197"/>
      <c r="D47" s="333" t="s">
        <v>176</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90" x14ac:dyDescent="0.2">
      <c r="B55" s="188" t="s">
        <v>18</v>
      </c>
      <c r="C55" s="202"/>
      <c r="D55" s="333" t="s">
        <v>177</v>
      </c>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45" x14ac:dyDescent="0.2">
      <c r="B62" s="188" t="s">
        <v>19</v>
      </c>
      <c r="C62" s="202"/>
      <c r="D62" s="333" t="s">
        <v>178</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422" t="s">
        <v>179</v>
      </c>
      <c r="C69" s="202"/>
      <c r="D69" s="333" t="s">
        <v>181</v>
      </c>
      <c r="E69" s="203"/>
    </row>
    <row r="70" spans="2:5" s="204" customFormat="1" ht="35.25" customHeight="1" x14ac:dyDescent="0.2">
      <c r="B70" s="188" t="s">
        <v>180</v>
      </c>
      <c r="C70" s="197"/>
      <c r="D70" s="333" t="s">
        <v>175</v>
      </c>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225" x14ac:dyDescent="0.2">
      <c r="B76" s="188" t="s">
        <v>20</v>
      </c>
      <c r="C76" s="202"/>
      <c r="D76" s="333" t="s">
        <v>182</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F1" zoomScale="80" zoomScaleNormal="80" workbookViewId="0">
      <selection activeCell="Q28" sqref="Q28"/>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The Chesapeake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N/A</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v>3168723.2894514459</v>
      </c>
      <c r="R21" s="247">
        <v>2676474</v>
      </c>
      <c r="S21" s="166"/>
      <c r="T21" s="164"/>
      <c r="U21" s="246"/>
      <c r="V21" s="247"/>
      <c r="W21" s="166"/>
      <c r="X21" s="164"/>
      <c r="Y21" s="246"/>
      <c r="Z21" s="247"/>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3168723.2894514459</v>
      </c>
      <c r="R22" s="249">
        <v>2676473.8480324126</v>
      </c>
      <c r="S22" s="250">
        <f>'Pt 1 Summary of Data'!L24</f>
        <v>3075495</v>
      </c>
      <c r="T22" s="251">
        <f>SUM(Q22:S22)</f>
        <v>8920692.1374838576</v>
      </c>
      <c r="U22" s="248"/>
      <c r="V22" s="249"/>
      <c r="W22" s="250">
        <f>'Pt 1 Summary of Data'!N24</f>
        <v>0</v>
      </c>
      <c r="X22" s="251">
        <f>SUM(U22:W22)</f>
        <v>0</v>
      </c>
      <c r="Y22" s="248"/>
      <c r="Z22" s="249"/>
      <c r="AA22" s="250">
        <f>'Pt 1 Summary of Data'!P24</f>
        <v>0</v>
      </c>
      <c r="AB22" s="251">
        <f>SUM(Y22:AA22)</f>
        <v>0</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3168723.2894514459</v>
      </c>
      <c r="R23" s="252">
        <f>SUM(R$22:R$22)</f>
        <v>2676473.8480324126</v>
      </c>
      <c r="S23" s="252">
        <f>SUM(S$22:S$22)</f>
        <v>3075495</v>
      </c>
      <c r="T23" s="251">
        <f>SUM(Q23:S23)</f>
        <v>8920692.1374838576</v>
      </c>
      <c r="U23" s="252">
        <f>SUM(U$22:U$22)</f>
        <v>0</v>
      </c>
      <c r="V23" s="252">
        <f>SUM(V$22:V$22)</f>
        <v>0</v>
      </c>
      <c r="W23" s="252">
        <f>SUM(W$22:W$22)</f>
        <v>0</v>
      </c>
      <c r="X23" s="251">
        <f>SUM(U23:W23)</f>
        <v>0</v>
      </c>
      <c r="Y23" s="414">
        <f>SUM(Y$22:Y$22)</f>
        <v>0</v>
      </c>
      <c r="Z23" s="252">
        <f>SUM(Z$22:Z$22)</f>
        <v>0</v>
      </c>
      <c r="AA23" s="252">
        <f>SUM(AA$22:AA$22)</f>
        <v>0</v>
      </c>
      <c r="AB23" s="251">
        <f>SUM(Y23:AA23)</f>
        <v>0</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6563567.9400000004</v>
      </c>
      <c r="R26" s="249">
        <v>6634205.1900000004</v>
      </c>
      <c r="S26" s="259">
        <f>'Pt 1 Summary of Data'!L21</f>
        <v>6543671.2999999998</v>
      </c>
      <c r="T26" s="251">
        <f>SUM(Q26:S26)</f>
        <v>19741444.43</v>
      </c>
      <c r="U26" s="258"/>
      <c r="V26" s="249"/>
      <c r="W26" s="259">
        <f>'Pt 1 Summary of Data'!N21</f>
        <v>0</v>
      </c>
      <c r="X26" s="251">
        <f>SUM(U26:W26)</f>
        <v>0</v>
      </c>
      <c r="Y26" s="258"/>
      <c r="Z26" s="249"/>
      <c r="AA26" s="259">
        <f>'Pt 1 Summary of Data'!P21</f>
        <v>0</v>
      </c>
      <c r="AB26" s="251">
        <f>SUM(Y26:AA26)</f>
        <v>0</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205208</v>
      </c>
      <c r="R27" s="249">
        <v>547815.8842444648</v>
      </c>
      <c r="S27" s="259">
        <f>'Pt 1 Summary of Data'!L35</f>
        <v>428959.13926747057</v>
      </c>
      <c r="T27" s="251">
        <f>SUM(Q27:S27)</f>
        <v>1181983.0235119355</v>
      </c>
      <c r="U27" s="258"/>
      <c r="V27" s="249"/>
      <c r="W27" s="259">
        <f>'Pt 1 Summary of Data'!N35</f>
        <v>0</v>
      </c>
      <c r="X27" s="251">
        <f>SUM(U27:W27)</f>
        <v>0</v>
      </c>
      <c r="Y27" s="258"/>
      <c r="Z27" s="249"/>
      <c r="AA27" s="259">
        <f>'Pt 1 Summary of Data'!P35</f>
        <v>0</v>
      </c>
      <c r="AB27" s="251">
        <f>SUM(Y27:AA27)</f>
        <v>0</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6358359.9400000004</v>
      </c>
      <c r="R28" s="259">
        <f t="shared" si="0"/>
        <v>6086389.3057555351</v>
      </c>
      <c r="S28" s="259">
        <f t="shared" si="0"/>
        <v>6114712.1607325291</v>
      </c>
      <c r="T28" s="104">
        <f>T$26-T$27</f>
        <v>18559461.406488065</v>
      </c>
      <c r="U28" s="259">
        <f t="shared" si="0"/>
        <v>0</v>
      </c>
      <c r="V28" s="259">
        <f t="shared" si="0"/>
        <v>0</v>
      </c>
      <c r="W28" s="259">
        <f t="shared" si="0"/>
        <v>0</v>
      </c>
      <c r="X28" s="104">
        <f>X$26-X$27</f>
        <v>0</v>
      </c>
      <c r="Y28" s="103">
        <f t="shared" si="0"/>
        <v>0</v>
      </c>
      <c r="Z28" s="259">
        <f t="shared" si="0"/>
        <v>0</v>
      </c>
      <c r="AA28" s="259">
        <f t="shared" si="0"/>
        <v>0</v>
      </c>
      <c r="AB28" s="104">
        <f>AB$26-AB$27</f>
        <v>0</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17477.5</v>
      </c>
      <c r="R30" s="264">
        <v>17498.75</v>
      </c>
      <c r="S30" s="265">
        <f>'Pt 1 Summary of Data'!L49</f>
        <v>17028</v>
      </c>
      <c r="T30" s="266">
        <f>SUM(Q30:S30)</f>
        <v>52004.25</v>
      </c>
      <c r="U30" s="267"/>
      <c r="V30" s="264"/>
      <c r="W30" s="268">
        <f>'Pt 1 Summary of Data'!N49</f>
        <v>0</v>
      </c>
      <c r="X30" s="266">
        <f>SUM(U30:W30)</f>
        <v>0</v>
      </c>
      <c r="Y30" s="267"/>
      <c r="Z30" s="264"/>
      <c r="AA30" s="268">
        <f>'Pt 1 Summary of Data'!P49</f>
        <v>0</v>
      </c>
      <c r="AB30" s="266">
        <f>SUM(Y30:AA30)</f>
        <v>0</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0.48065468830713692</v>
      </c>
      <c r="U33" s="277"/>
      <c r="V33" s="278"/>
      <c r="W33" s="278"/>
      <c r="X33" s="279" t="str">
        <f>IF(X30&lt;1000,"Not Required to Calculate",X23/X28)</f>
        <v>Not Required to Calculate</v>
      </c>
      <c r="Y33" s="277"/>
      <c r="Z33" s="278"/>
      <c r="AA33" s="278"/>
      <c r="AB33" s="415" t="str">
        <f>IF(AB30&lt;1000,"Not Required to Calculate",AB23/AB28)</f>
        <v>Not Required to Calculate</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70" zoomScaleNormal="70" workbookViewId="0">
      <selection activeCell="B19" sqref="B19"/>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The Chesapeake Life Insurance Company</v>
      </c>
      <c r="C8" s="335"/>
    </row>
    <row r="9" spans="2:3" s="2" customFormat="1" ht="15.75" customHeight="1" x14ac:dyDescent="0.25">
      <c r="B9" s="52" t="s">
        <v>90</v>
      </c>
      <c r="C9" s="335"/>
    </row>
    <row r="10" spans="2:3" s="2" customFormat="1" ht="15.75" customHeight="1" x14ac:dyDescent="0.25">
      <c r="B10" s="283" t="str">
        <f>'Cover Page'!C9</f>
        <v>N/A</v>
      </c>
      <c r="C10" s="335"/>
    </row>
    <row r="11" spans="2:3" s="2" customFormat="1" ht="15.75" x14ac:dyDescent="0.25">
      <c r="B11" s="52" t="s">
        <v>85</v>
      </c>
    </row>
    <row r="12" spans="2:3" s="2" customFormat="1" x14ac:dyDescent="0.2">
      <c r="B12" s="183" t="str">
        <f>'Cover Page'!C6</f>
        <v>2021</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27" sqref="B27"/>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The Chesapeake Life Insurance Company</v>
      </c>
    </row>
    <row r="9" spans="2:4" ht="15.75" customHeight="1" x14ac:dyDescent="0.25">
      <c r="B9" s="52" t="s">
        <v>90</v>
      </c>
    </row>
    <row r="10" spans="2:4" ht="15.75" customHeight="1" x14ac:dyDescent="0.25">
      <c r="B10" s="283" t="str">
        <f>'Cover Page'!C9</f>
        <v>N/A</v>
      </c>
    </row>
    <row r="11" spans="2:4" ht="15.75" x14ac:dyDescent="0.25">
      <c r="B11" s="52" t="s">
        <v>85</v>
      </c>
    </row>
    <row r="12" spans="2:4" x14ac:dyDescent="0.2">
      <c r="B12" s="183" t="str">
        <f>'Cover Page'!C6</f>
        <v>2021</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2022-07-28T16:04:50Z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