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filterPrivacy="1" codeName="ThisWorkbook" defaultThemeVersion="124226"/>
  <xr:revisionPtr revIDLastSave="0" documentId="8_{7CBAED5D-BACD-4021-B234-554027E68B33}" xr6:coauthVersionLast="47" xr6:coauthVersionMax="47" xr10:uidLastSave="{00000000-0000-0000-0000-000000000000}"/>
  <bookViews>
    <workbookView xWindow="-120" yWindow="-120" windowWidth="29040" windowHeight="15840" tabRatio="646" activeTab="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Page'!$A$1:$C$23</definedName>
    <definedName name="_xlnm.Print_Area" localSheetId="1">'Pt 1 Summary of Data'!$A$1:$P$59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2" i="4" l="1"/>
  <c r="P47" i="4" l="1"/>
  <c r="P48" i="4"/>
  <c r="P43" i="4"/>
  <c r="O43" i="4"/>
  <c r="O34" i="4"/>
  <c r="P39" i="4"/>
  <c r="O39" i="4"/>
  <c r="P32"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<sst xmlns="http://schemas.openxmlformats.org/spreadsheetml/2006/main" count="319" uniqueCount="181">
  <si>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</si>
  <si>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</si>
  <si>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</si>
  <si>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</si>
  <si>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</si>
  <si>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</si>
  <si>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</si>
  <si>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</si>
  <si>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</si>
  <si>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</si>
  <si>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</si>
  <si>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</si>
  <si>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</si>
  <si>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</si>
  <si>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</si>
  <si>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</si>
  <si>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</si>
  <si>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</si>
  <si>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</si>
  <si>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</si>
  <si>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</si>
  <si>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</si>
  <si>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</si>
  <si>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</si>
  <si>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</si>
  <si>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</si>
  <si>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</si>
  <si>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</si>
  <si>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</si>
  <si>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</si>
  <si>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</si>
  <si>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</si>
  <si>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</si>
  <si>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</si>
  <si>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</si>
  <si>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</si>
  <si>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</si>
  <si>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</si>
  <si>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</si>
  <si>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</si>
  <si>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</si>
  <si>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</si>
  <si>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</si>
  <si>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</si>
  <si>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</si>
  <si>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</si>
  <si>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</si>
  <si>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</si>
  <si>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</si>
  <si>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</si>
  <si>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</si>
  <si>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</si>
  <si>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</si>
  <si>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</si>
  <si>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</si>
  <si>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</si>
  <si>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</si>
  <si>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</si>
  <si>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</si>
  <si>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</si>
  <si>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</si>
  <si>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</si>
  <si>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</si>
  <si>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</si>
  <si>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</si>
  <si>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</si>
  <si>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</si>
  <si>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</si>
  <si>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</si>
  <si>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</si>
  <si>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</si>
  <si>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</si>
  <si>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</si>
  <si>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</si>
  <si>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</si>
  <si>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</si>
  <si>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</si>
  <si>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</si>
  <si>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</si>
  <si>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</si>
  <si>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</si>
  <si>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</si>
  <si>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</si>
  <si>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</si>
  <si>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</si>
  <si>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</si>
  <si>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</si>
  <si>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</si>
  <si>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</si>
  <si>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</si>
  <si>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</si>
  <si>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</si>
  <si>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</si>
  <si>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</si>
  <si>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</si>
  <si>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</si>
  <si>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</si>
  <si>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</si>
  <si>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</si>
  <si>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</si>
  <si>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</si>
  <si>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</si>
  <si>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</si>
  <si>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</si>
  <si>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</si>
  <si>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</si>
  <si>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</si>
  <si>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</si>
  <si>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</si>
  <si>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</si>
  <si>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</si>
  <si>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</si>
  <si>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</si>
  <si>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</si>
  <si>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</si>
  <si>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</si>
  <si>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</si>
  <si>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</si>
  <si>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</si>
  <si>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</si>
  <si>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</si>
  <si>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</si>
  <si>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</si>
  <si>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</si>
  <si>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</si>
  <si>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</si>
  <si>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</si>
  <si>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</si>
  <si>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</si>
  <si>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</si>
  <si>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</si>
  <si>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</si>
  <si>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</si>
  <si>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</si>
  <si>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</si>
  <si>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</si>
  <si>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</si>
  <si>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</si>
  <si>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</si>
  <si>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</si>
  <si>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</si>
  <si>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</si>
  <si>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</si>
  <si>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</si>
  <si>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</si>
  <si>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</si>
  <si>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</si>
  <si>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</si>
  <si>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</si>
  <si>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</si>
  <si>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</si>
  <si>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</si>
  <si>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</si>
  <si>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</si>
  <si>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</si>
  <si>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</si>
  <si>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</si>
  <si>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</si>
  <si>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</si>
  <si>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</si>
  <si>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2021</t>
  </si>
  <si>
    <t>BCS Insurance Company</t>
  </si>
  <si>
    <t>No</t>
  </si>
  <si>
    <t>Large Group Dental</t>
  </si>
  <si>
    <t>Allocated Federal taxes based on underwriting gain/loss.</t>
  </si>
  <si>
    <t>This line represents the premium taxes.</t>
  </si>
  <si>
    <t xml:space="preserve">BCS Insurance Company did not pay any community benefit </t>
  </si>
  <si>
    <t>expenditures during 2021.</t>
  </si>
  <si>
    <t>Not applicable to BCS Insurance Company.</t>
  </si>
  <si>
    <t>This represents typical regulatory licenses and fees as billed by</t>
  </si>
  <si>
    <t>and paid to the states.</t>
  </si>
  <si>
    <t xml:space="preserve">BCS Insurance Company did not pay any direct sales salaries and </t>
  </si>
  <si>
    <t>benefits during 2021.</t>
  </si>
  <si>
    <t>Commissions paid to brokers during 2021.</t>
  </si>
  <si>
    <t>This represents the total paid during the 2021 reporting year related to agents and broker fees and commissions for groups sitused in CA.</t>
  </si>
  <si>
    <t>BCS Insurance Company did not pay any other taxes during 2021.</t>
  </si>
  <si>
    <t>General and administrative expenses including overhead incurred during 2021.</t>
  </si>
  <si>
    <t>This represents the total paid during the 2021 reporting year related to general and administrative expenses including overhead for groups sitused in CA.</t>
  </si>
  <si>
    <t xml:space="preserve">This represents the actual amount paid for regulatory authority licenses and fees during the 2021 reporting year for groups sitused in CA. </t>
  </si>
  <si>
    <t>This represents the actual amount paid or state insurance, premium, and other taxes during the 2021 reporting year for groups sitused in CA.</t>
  </si>
  <si>
    <t>Incurred claims are the total claims paid with incurred dates in 2021 as of March 31, 2022.  The reserves are claims incurred in 2021 paid in April-May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</si>
</sst>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8">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166" fontId="30" fillId="0" borderId="67" xfId="81" applyNumberFormat="1" applyFont="1" applyFill="1" applyBorder="1" applyAlignment="1" applyProtection="1">
      <alignment vertical="top"/>
      <protection locked="0"/>
    </xf>
    <xf numFmtId="166" fontId="30" fillId="0" borderId="29" xfId="81" applyNumberFormat="1" applyFont="1" applyFill="1" applyBorder="1" applyAlignment="1" applyProtection="1">
      <alignment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1">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3"/>
  <sheetViews>
    <sheetView zoomScaleNormal="100" workbookViewId="0">
      <selection activeCell="E18" sqref="E18"/>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160</v>
      </c>
    </row>
    <row r="7" spans="1:3" ht="15.75" x14ac:dyDescent="0.2">
      <c r="A7" s="31" t="s">
        <v>1</v>
      </c>
      <c r="B7" s="32" t="s">
        <v>153</v>
      </c>
      <c r="C7" s="34"/>
    </row>
    <row r="8" spans="1:3" ht="15.75" x14ac:dyDescent="0.2">
      <c r="A8" s="31" t="s">
        <v>2</v>
      </c>
      <c r="B8" s="32" t="s">
        <v>88</v>
      </c>
      <c r="C8" s="33" t="s">
        <v>161</v>
      </c>
    </row>
    <row r="9" spans="1:3" ht="15.75" x14ac:dyDescent="0.2">
      <c r="A9" s="31" t="s">
        <v>3</v>
      </c>
      <c r="B9" s="32" t="s">
        <v>89</v>
      </c>
      <c r="C9" s="33"/>
    </row>
    <row r="10" spans="1:3" ht="16.5" thickBot="1" x14ac:dyDescent="0.3">
      <c r="A10" s="35" t="s">
        <v>4</v>
      </c>
      <c r="B10" s="36" t="s">
        <v>86</v>
      </c>
      <c r="C10" s="413" t="s">
        <v>162</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84"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A19" zoomScaleNormal="100" workbookViewId="0">
      <selection activeCell="A28" sqref="A28"/>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BCS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f>'Cover Page'!C9</f>
        <v>0</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2021</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12/31/2021</v>
      </c>
      <c r="F18" s="61">
        <f>DATE(YEAR(E18)+0,MONTH(E18)+3,DAY(E18)+0)</f>
        <v>44651</v>
      </c>
      <c r="G18" s="60" t="str">
        <f>"12/31/"&amp;""&amp;'Cover Page'!C$6</f>
        <v>12/31/2021</v>
      </c>
      <c r="H18" s="62">
        <f>DATE(YEAR(G18)+0,MONTH(G18)+3,DAY(G18)+0)</f>
        <v>44651</v>
      </c>
      <c r="I18" s="60" t="str">
        <f>"12/31/"&amp;""&amp;'Cover Page'!C$6</f>
        <v>12/31/2021</v>
      </c>
      <c r="J18" s="62">
        <f>DATE(YEAR(I18)+0,MONTH(I18)+3,DAY(I18)+0)</f>
        <v>44651</v>
      </c>
      <c r="K18" s="60" t="str">
        <f>"12/31/"&amp;""&amp;'Cover Page'!C$6</f>
        <v>12/31/2021</v>
      </c>
      <c r="L18" s="62">
        <f>DATE(YEAR(K18)+0,MONTH(K18)+3,DAY(K18)+0)</f>
        <v>44651</v>
      </c>
      <c r="M18" s="60" t="str">
        <f>"12/31/"&amp;""&amp;'Cover Page'!C$6</f>
        <v>12/31/2021</v>
      </c>
      <c r="N18" s="62">
        <f>DATE(YEAR(M18)+0,MONTH(M18)+3,DAY(M18)+0)</f>
        <v>44651</v>
      </c>
      <c r="O18" s="60" t="str">
        <f>"12/31/"&amp;""&amp;'Cover Page'!C$6</f>
        <v>12/31/2021</v>
      </c>
      <c r="P18" s="62">
        <f>DATE(YEAR(O18)+0,MONTH(O18)+3,DAY(O18)+0)</f>
        <v>44651</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0</v>
      </c>
      <c r="N21" s="78">
        <f>'Pt 2 Premium and Claims'!N22+'Pt 2 Premium and Claims'!N23-'Pt 2 Premium and Claims'!N24-'Pt 2 Premium and Claims'!N25</f>
        <v>0</v>
      </c>
      <c r="O21" s="77">
        <f>'Pt 2 Premium and Claims'!O22+'Pt 2 Premium and Claims'!O23-'Pt 2 Premium and Claims'!O24-'Pt 2 Premium and Claims'!O25</f>
        <v>202398</v>
      </c>
      <c r="P21" s="78">
        <f>'Pt 2 Premium and Claims'!P22+'Pt 2 Premium and Claims'!P23-'Pt 2 Premium and Claims'!P24-'Pt 2 Premium and Claims'!P25</f>
        <v>194148</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0</v>
      </c>
      <c r="N24" s="78">
        <f>'Pt 2 Premium and Claims'!N51</f>
        <v>0</v>
      </c>
      <c r="O24" s="77">
        <f>'Pt 2 Premium and Claims'!O51</f>
        <v>61272.185358901334</v>
      </c>
      <c r="P24" s="78">
        <f>'Pt 2 Premium and Claims'!P51</f>
        <v>65911</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c r="F28" s="96"/>
      <c r="G28" s="97"/>
      <c r="H28" s="98"/>
      <c r="I28" s="99"/>
      <c r="J28" s="100"/>
      <c r="K28" s="99"/>
      <c r="L28" s="101"/>
      <c r="M28" s="99"/>
      <c r="N28" s="98"/>
      <c r="O28" s="99">
        <v>36244</v>
      </c>
      <c r="P28" s="101">
        <v>36262.81</v>
      </c>
    </row>
    <row r="29" spans="2:16" s="37" customFormat="1" ht="30" x14ac:dyDescent="0.2">
      <c r="B29" s="90"/>
      <c r="C29" s="94"/>
      <c r="D29" s="395" t="s">
        <v>67</v>
      </c>
      <c r="E29" s="99"/>
      <c r="F29" s="101"/>
      <c r="G29" s="97"/>
      <c r="H29" s="98"/>
      <c r="I29" s="99"/>
      <c r="J29" s="100"/>
      <c r="K29" s="99"/>
      <c r="L29" s="101"/>
      <c r="M29" s="99"/>
      <c r="N29" s="98"/>
      <c r="O29" s="99"/>
      <c r="P29" s="101"/>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c r="F31" s="101"/>
      <c r="G31" s="97"/>
      <c r="H31" s="98"/>
      <c r="I31" s="99"/>
      <c r="J31" s="100"/>
      <c r="K31" s="102"/>
      <c r="L31" s="101"/>
      <c r="M31" s="99"/>
      <c r="N31" s="98"/>
      <c r="O31" s="99"/>
      <c r="P31" s="101"/>
    </row>
    <row r="32" spans="2:16" x14ac:dyDescent="0.2">
      <c r="B32" s="75"/>
      <c r="C32" s="94"/>
      <c r="D32" s="393" t="s">
        <v>104</v>
      </c>
      <c r="E32" s="99"/>
      <c r="F32" s="101"/>
      <c r="G32" s="97"/>
      <c r="H32" s="98"/>
      <c r="I32" s="99"/>
      <c r="J32" s="100"/>
      <c r="K32" s="99"/>
      <c r="L32" s="101"/>
      <c r="M32" s="99"/>
      <c r="N32" s="98"/>
      <c r="O32" s="99">
        <f>0.0235*O21</f>
        <v>4756.3530000000001</v>
      </c>
      <c r="P32" s="101">
        <f>0.0235*P21</f>
        <v>4562.4780000000001</v>
      </c>
    </row>
    <row r="33" spans="2:16" x14ac:dyDescent="0.2">
      <c r="B33" s="75"/>
      <c r="C33" s="94"/>
      <c r="D33" s="393" t="s">
        <v>103</v>
      </c>
      <c r="E33" s="99"/>
      <c r="F33" s="101"/>
      <c r="G33" s="97"/>
      <c r="H33" s="98"/>
      <c r="I33" s="99"/>
      <c r="J33" s="100"/>
      <c r="K33" s="99"/>
      <c r="L33" s="101"/>
      <c r="M33" s="99"/>
      <c r="N33" s="98"/>
      <c r="O33" s="99"/>
      <c r="P33" s="101"/>
    </row>
    <row r="34" spans="2:16" x14ac:dyDescent="0.2">
      <c r="B34" s="75"/>
      <c r="C34" s="94">
        <v>3.3</v>
      </c>
      <c r="D34" s="393" t="s">
        <v>21</v>
      </c>
      <c r="E34" s="102"/>
      <c r="F34" s="101"/>
      <c r="G34" s="97"/>
      <c r="H34" s="98"/>
      <c r="I34" s="99"/>
      <c r="J34" s="100"/>
      <c r="K34" s="102"/>
      <c r="L34" s="101"/>
      <c r="M34" s="99"/>
      <c r="N34" s="98"/>
      <c r="O34" s="416">
        <f>0.0015*O21</f>
        <v>303.59699999999998</v>
      </c>
      <c r="P34" s="101">
        <v>304</v>
      </c>
    </row>
    <row r="35" spans="2:16"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si="0"/>
        <v>0</v>
      </c>
      <c r="N35" s="104">
        <f t="shared" si="0"/>
        <v>0</v>
      </c>
      <c r="O35" s="103">
        <f t="shared" si="0"/>
        <v>41303.949999999997</v>
      </c>
      <c r="P35" s="104">
        <f t="shared" si="0"/>
        <v>41129.288</v>
      </c>
    </row>
    <row r="36" spans="2:16" s="37" customFormat="1" x14ac:dyDescent="0.2">
      <c r="B36" s="92"/>
      <c r="C36" s="93"/>
      <c r="D36" s="396"/>
      <c r="E36" s="82"/>
      <c r="F36" s="83"/>
      <c r="G36" s="84"/>
      <c r="H36" s="85"/>
      <c r="I36" s="82"/>
      <c r="J36" s="86"/>
      <c r="K36" s="82"/>
      <c r="L36" s="83"/>
      <c r="M36" s="82"/>
      <c r="N36" s="85"/>
      <c r="O36" s="82"/>
      <c r="P36" s="83"/>
    </row>
    <row r="37" spans="2:16" x14ac:dyDescent="0.2">
      <c r="B37" s="105" t="s">
        <v>3</v>
      </c>
      <c r="C37" s="106" t="s">
        <v>47</v>
      </c>
      <c r="D37" s="398"/>
      <c r="E37" s="74"/>
      <c r="F37" s="87"/>
      <c r="G37" s="72"/>
      <c r="H37" s="88"/>
      <c r="I37" s="74"/>
      <c r="J37" s="89"/>
      <c r="K37" s="74"/>
      <c r="L37" s="87"/>
      <c r="M37" s="74"/>
      <c r="N37" s="88"/>
      <c r="O37" s="74"/>
      <c r="P37" s="87"/>
    </row>
    <row r="38" spans="2:16" x14ac:dyDescent="0.2">
      <c r="B38" s="107"/>
      <c r="C38" s="94">
        <v>4.0999999999999996</v>
      </c>
      <c r="D38" s="393" t="s">
        <v>18</v>
      </c>
      <c r="E38" s="99"/>
      <c r="F38" s="101"/>
      <c r="G38" s="97"/>
      <c r="H38" s="101"/>
      <c r="I38" s="99"/>
      <c r="J38" s="101"/>
      <c r="K38" s="99"/>
      <c r="L38" s="101"/>
      <c r="M38" s="99"/>
      <c r="N38" s="101"/>
      <c r="O38" s="99"/>
      <c r="P38" s="101"/>
    </row>
    <row r="39" spans="2:16" x14ac:dyDescent="0.2">
      <c r="B39" s="107"/>
      <c r="C39" s="94">
        <v>4.2</v>
      </c>
      <c r="D39" s="393" t="s">
        <v>19</v>
      </c>
      <c r="E39" s="99"/>
      <c r="F39" s="101"/>
      <c r="G39" s="97"/>
      <c r="H39" s="101"/>
      <c r="I39" s="99"/>
      <c r="J39" s="101"/>
      <c r="K39" s="99"/>
      <c r="L39" s="101"/>
      <c r="M39" s="99"/>
      <c r="N39" s="101"/>
      <c r="O39" s="417">
        <f>0.21*O21</f>
        <v>42503.58</v>
      </c>
      <c r="P39" s="101">
        <f>0.21*P21</f>
        <v>40771.08</v>
      </c>
    </row>
    <row r="40" spans="2:16" x14ac:dyDescent="0.2">
      <c r="B40" s="107"/>
      <c r="C40" s="94">
        <v>4.3</v>
      </c>
      <c r="D40" s="393" t="s">
        <v>22</v>
      </c>
      <c r="E40" s="74"/>
      <c r="F40" s="87"/>
      <c r="G40" s="72"/>
      <c r="H40" s="87"/>
      <c r="I40" s="74"/>
      <c r="J40" s="87"/>
      <c r="K40" s="74"/>
      <c r="L40" s="87"/>
      <c r="M40" s="74"/>
      <c r="N40" s="87"/>
      <c r="O40" s="74"/>
      <c r="P40" s="87"/>
    </row>
    <row r="41" spans="2:16" ht="17.25" customHeight="1" x14ac:dyDescent="0.2">
      <c r="B41" s="107"/>
      <c r="C41" s="94"/>
      <c r="D41" s="395" t="s">
        <v>122</v>
      </c>
      <c r="E41" s="102"/>
      <c r="F41" s="101"/>
      <c r="G41" s="401"/>
      <c r="H41" s="101"/>
      <c r="I41" s="102"/>
      <c r="J41" s="101"/>
      <c r="K41" s="102"/>
      <c r="L41" s="101"/>
      <c r="M41" s="102"/>
      <c r="N41" s="101"/>
      <c r="O41" s="102"/>
      <c r="P41" s="101"/>
    </row>
    <row r="42" spans="2:16" ht="30" x14ac:dyDescent="0.2">
      <c r="B42" s="107"/>
      <c r="C42" s="108"/>
      <c r="D42" s="395" t="s">
        <v>123</v>
      </c>
      <c r="E42" s="102"/>
      <c r="F42" s="101"/>
      <c r="G42" s="401"/>
      <c r="H42" s="101"/>
      <c r="I42" s="102"/>
      <c r="J42" s="101"/>
      <c r="K42" s="102"/>
      <c r="L42" s="101"/>
      <c r="M42" s="102"/>
      <c r="N42" s="101"/>
      <c r="O42" s="102"/>
      <c r="P42" s="101"/>
    </row>
    <row r="43" spans="2:16" x14ac:dyDescent="0.2">
      <c r="B43" s="107"/>
      <c r="C43" s="94">
        <v>4.4000000000000004</v>
      </c>
      <c r="D43" s="393" t="s">
        <v>20</v>
      </c>
      <c r="E43" s="102"/>
      <c r="F43" s="403"/>
      <c r="G43" s="401"/>
      <c r="H43" s="97"/>
      <c r="I43" s="102"/>
      <c r="J43" s="97"/>
      <c r="K43" s="102"/>
      <c r="L43" s="97"/>
      <c r="M43" s="102"/>
      <c r="N43" s="97"/>
      <c r="O43" s="102">
        <f>(0.145+0.07)*O21</f>
        <v>43515.57</v>
      </c>
      <c r="P43" s="389">
        <f>(0.145+0.07)*P21</f>
        <v>41741.82</v>
      </c>
    </row>
    <row r="44" spans="2:16"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0</v>
      </c>
      <c r="N44" s="104">
        <f t="shared" si="1"/>
        <v>0</v>
      </c>
      <c r="O44" s="103">
        <f t="shared" si="1"/>
        <v>86019.15</v>
      </c>
      <c r="P44" s="104">
        <f t="shared" si="1"/>
        <v>82512.899999999994</v>
      </c>
    </row>
    <row r="45" spans="2:16" s="37" customFormat="1" x14ac:dyDescent="0.2">
      <c r="B45" s="109"/>
      <c r="C45" s="110"/>
      <c r="D45" s="399"/>
      <c r="E45" s="74"/>
      <c r="F45" s="87"/>
      <c r="G45" s="72"/>
      <c r="H45" s="88"/>
      <c r="I45" s="74"/>
      <c r="J45" s="89"/>
      <c r="K45" s="74"/>
      <c r="L45" s="87"/>
      <c r="M45" s="74"/>
      <c r="N45" s="88"/>
      <c r="O45" s="74"/>
      <c r="P45" s="87"/>
    </row>
    <row r="46" spans="2:16" x14ac:dyDescent="0.2">
      <c r="B46" s="105" t="s">
        <v>4</v>
      </c>
      <c r="C46" s="111" t="s">
        <v>48</v>
      </c>
      <c r="D46" s="400"/>
      <c r="E46" s="74"/>
      <c r="F46" s="87"/>
      <c r="G46" s="72"/>
      <c r="H46" s="88"/>
      <c r="I46" s="74"/>
      <c r="J46" s="89"/>
      <c r="K46" s="74"/>
      <c r="L46" s="87"/>
      <c r="M46" s="74"/>
      <c r="N46" s="88"/>
      <c r="O46" s="74"/>
      <c r="P46" s="87"/>
    </row>
    <row r="47" spans="2:16" s="37" customFormat="1" x14ac:dyDescent="0.2">
      <c r="B47" s="90"/>
      <c r="C47" s="94">
        <v>5.0999999999999996</v>
      </c>
      <c r="D47" s="393" t="s">
        <v>5</v>
      </c>
      <c r="E47" s="112"/>
      <c r="F47" s="404"/>
      <c r="G47" s="113"/>
      <c r="H47" s="113"/>
      <c r="I47" s="112"/>
      <c r="J47" s="113"/>
      <c r="K47" s="112"/>
      <c r="L47" s="113"/>
      <c r="M47" s="112"/>
      <c r="N47" s="113"/>
      <c r="O47" s="112">
        <v>831</v>
      </c>
      <c r="P47" s="389">
        <f>O47</f>
        <v>831</v>
      </c>
    </row>
    <row r="48" spans="2:16" s="37" customFormat="1" x14ac:dyDescent="0.2">
      <c r="B48" s="90"/>
      <c r="C48" s="94">
        <v>5.2</v>
      </c>
      <c r="D48" s="393" t="s">
        <v>27</v>
      </c>
      <c r="E48" s="112"/>
      <c r="F48" s="404"/>
      <c r="G48" s="113"/>
      <c r="H48" s="113"/>
      <c r="I48" s="112"/>
      <c r="J48" s="113"/>
      <c r="K48" s="112"/>
      <c r="L48" s="113"/>
      <c r="M48" s="112"/>
      <c r="N48" s="113"/>
      <c r="O48" s="112">
        <v>8818</v>
      </c>
      <c r="P48" s="114">
        <f>O48</f>
        <v>8818</v>
      </c>
    </row>
    <row r="49" spans="2:16"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0</v>
      </c>
      <c r="L49" s="116">
        <f t="shared" si="2"/>
        <v>0</v>
      </c>
      <c r="M49" s="115">
        <f>M48/12</f>
        <v>0</v>
      </c>
      <c r="N49" s="116">
        <f>N48/12</f>
        <v>0</v>
      </c>
      <c r="O49" s="115">
        <f t="shared" si="2"/>
        <v>734.83333333333337</v>
      </c>
      <c r="P49" s="116">
        <f t="shared" si="2"/>
        <v>734.83333333333337</v>
      </c>
    </row>
    <row r="50" spans="2:16" ht="45" customHeight="1" x14ac:dyDescent="0.2">
      <c r="B50" s="117"/>
      <c r="C50" s="118"/>
      <c r="D50" s="119"/>
      <c r="E50" s="317" t="str">
        <f>"Grand Total as of "&amp;""&amp;TEXT(E$18,"MM/DD/YYYY")&amp;" for ALL markets in col. 1-12."</f>
        <v>Grand Total as of 12/31/2021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c r="F52" s="133"/>
      <c r="G52" s="133"/>
      <c r="H52" s="133"/>
      <c r="I52" s="133"/>
      <c r="J52" s="133"/>
      <c r="K52" s="127"/>
      <c r="L52" s="133"/>
      <c r="M52" s="133"/>
      <c r="N52" s="133"/>
      <c r="O52" s="133"/>
      <c r="P52" s="134"/>
    </row>
    <row r="53" spans="2:16" ht="15.75" thickBot="1" x14ac:dyDescent="0.25">
      <c r="B53" s="135" t="s">
        <v>57</v>
      </c>
      <c r="C53" s="136" t="s">
        <v>129</v>
      </c>
      <c r="D53" s="137"/>
      <c r="E53" s="138"/>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0" priority="85" stopIfTrue="1" operator="lessThan">
      <formula>0</formula>
    </cfRule>
  </conditionalFormatting>
  <conditionalFormatting sqref="K28:K29 K31:K34 M28:M29 M31:M34 O28:O29 O31:O34">
    <cfRule type="cellIs" dxfId="89" priority="54" stopIfTrue="1" operator="lessThan">
      <formula>0</formula>
    </cfRule>
  </conditionalFormatting>
  <conditionalFormatting sqref="G35:H35">
    <cfRule type="cellIs" dxfId="88" priority="26" stopIfTrue="1" operator="lessThan">
      <formula>0</formula>
    </cfRule>
  </conditionalFormatting>
  <conditionalFormatting sqref="I35:J35">
    <cfRule type="cellIs" dxfId="87" priority="25" stopIfTrue="1" operator="lessThan">
      <formula>0</formula>
    </cfRule>
  </conditionalFormatting>
  <conditionalFormatting sqref="K35:L35">
    <cfRule type="cellIs" dxfId="86" priority="24" stopIfTrue="1" operator="lessThan">
      <formula>0</formula>
    </cfRule>
  </conditionalFormatting>
  <conditionalFormatting sqref="M35:N35">
    <cfRule type="cellIs" dxfId="85" priority="23" stopIfTrue="1" operator="lessThan">
      <formula>0</formula>
    </cfRule>
  </conditionalFormatting>
  <conditionalFormatting sqref="O35:P35">
    <cfRule type="cellIs" dxfId="84" priority="22" stopIfTrue="1" operator="lessThan">
      <formula>0</formula>
    </cfRule>
  </conditionalFormatting>
  <conditionalFormatting sqref="G38:G39 I38:I39 K38:K39 M38:M39 O38:O39">
    <cfRule type="cellIs" dxfId="83" priority="21" stopIfTrue="1" operator="lessThan">
      <formula>0</formula>
    </cfRule>
  </conditionalFormatting>
  <conditionalFormatting sqref="F43">
    <cfRule type="cellIs" dxfId="82" priority="20" stopIfTrue="1" operator="lessThan">
      <formula>0</formula>
    </cfRule>
  </conditionalFormatting>
  <conditionalFormatting sqref="E43">
    <cfRule type="cellIs" dxfId="81" priority="18" stopIfTrue="1" operator="lessThan">
      <formula>0</formula>
    </cfRule>
  </conditionalFormatting>
  <conditionalFormatting sqref="H43 J43 L43 N43">
    <cfRule type="cellIs" dxfId="80" priority="16" stopIfTrue="1" operator="lessThan">
      <formula>0</formula>
    </cfRule>
  </conditionalFormatting>
  <conditionalFormatting sqref="G43 I43 K43 M43 O43">
    <cfRule type="cellIs" dxfId="79" priority="15" stopIfTrue="1" operator="lessThan">
      <formula>0</formula>
    </cfRule>
  </conditionalFormatting>
  <conditionalFormatting sqref="G41:G42 I41:I42 K41:K42 M41:M42 O41:O42">
    <cfRule type="cellIs" dxfId="78" priority="14" stopIfTrue="1" operator="lessThan">
      <formula>0</formula>
    </cfRule>
  </conditionalFormatting>
  <conditionalFormatting sqref="G47:O48">
    <cfRule type="cellIs" dxfId="77" priority="13" stopIfTrue="1" operator="lessThan">
      <formula>0</formula>
    </cfRule>
  </conditionalFormatting>
  <conditionalFormatting sqref="F44">
    <cfRule type="cellIs" dxfId="76" priority="12" stopIfTrue="1" operator="lessThan">
      <formula>0</formula>
    </cfRule>
  </conditionalFormatting>
  <conditionalFormatting sqref="G44">
    <cfRule type="cellIs" dxfId="75" priority="11" stopIfTrue="1" operator="lessThan">
      <formula>0</formula>
    </cfRule>
  </conditionalFormatting>
  <conditionalFormatting sqref="H44">
    <cfRule type="cellIs" dxfId="74" priority="10" stopIfTrue="1" operator="lessThan">
      <formula>0</formula>
    </cfRule>
  </conditionalFormatting>
  <conditionalFormatting sqref="I44">
    <cfRule type="cellIs" dxfId="73" priority="9" stopIfTrue="1" operator="lessThan">
      <formula>0</formula>
    </cfRule>
  </conditionalFormatting>
  <conditionalFormatting sqref="J44">
    <cfRule type="cellIs" dxfId="72" priority="8" stopIfTrue="1" operator="lessThan">
      <formula>0</formula>
    </cfRule>
  </conditionalFormatting>
  <conditionalFormatting sqref="K44">
    <cfRule type="cellIs" dxfId="71" priority="7" stopIfTrue="1" operator="lessThan">
      <formula>0</formula>
    </cfRule>
  </conditionalFormatting>
  <conditionalFormatting sqref="L44">
    <cfRule type="cellIs" dxfId="70" priority="6" stopIfTrue="1" operator="lessThan">
      <formula>0</formula>
    </cfRule>
  </conditionalFormatting>
  <conditionalFormatting sqref="M44">
    <cfRule type="cellIs" dxfId="69" priority="5" stopIfTrue="1" operator="lessThan">
      <formula>0</formula>
    </cfRule>
  </conditionalFormatting>
  <conditionalFormatting sqref="N44">
    <cfRule type="cellIs" dxfId="68" priority="4" stopIfTrue="1" operator="lessThan">
      <formula>0</formula>
    </cfRule>
  </conditionalFormatting>
  <conditionalFormatting sqref="O44">
    <cfRule type="cellIs" dxfId="67" priority="3" stopIfTrue="1" operator="lessThan">
      <formula>0</formula>
    </cfRule>
  </conditionalFormatting>
  <conditionalFormatting sqref="P44">
    <cfRule type="cellIs" dxfId="66" priority="2"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&amp;LMedical Loss Ratio Reporting Form&amp;C Page &amp;P of &amp;N&amp;R[&amp;A]</oddFooter>
  </headerFooter>
  <colBreaks count="1" manualBreakCount="1">
    <brk id="10" max="58" man="1"/>
  </colBreaks>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sheetPr>
  <dimension ref="A1:P59"/>
  <sheetViews>
    <sheetView topLeftCell="I42" zoomScaleNormal="100" workbookViewId="0">
      <selection activeCell="P50" sqref="P50"/>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BCS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f>'Cover Page'!C9</f>
        <v>0</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2021</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12/31/2021</v>
      </c>
      <c r="F19" s="61">
        <f>DATE(YEAR(E19)+0,MONTH(E19)+3,DAY(E19)+0)</f>
        <v>44651</v>
      </c>
      <c r="G19" s="60" t="str">
        <f>"12/31/"&amp;""&amp;'Cover Page'!C$6</f>
        <v>12/31/2021</v>
      </c>
      <c r="H19" s="62">
        <f>DATE(YEAR(G19)+0,MONTH(G19)+3,DAY(G19)+0)</f>
        <v>44651</v>
      </c>
      <c r="I19" s="60" t="str">
        <f>"12/31/"&amp;""&amp;'Cover Page'!C$6</f>
        <v>12/31/2021</v>
      </c>
      <c r="J19" s="62">
        <f>DATE(YEAR(I19)+0,MONTH(I19)+3,DAY(I19)+0)</f>
        <v>44651</v>
      </c>
      <c r="K19" s="60" t="str">
        <f>"12/31/"&amp;""&amp;'Cover Page'!C$6</f>
        <v>12/31/2021</v>
      </c>
      <c r="L19" s="62">
        <f>DATE(YEAR(K19)+0,MONTH(K19)+3,DAY(K19)+0)</f>
        <v>44651</v>
      </c>
      <c r="M19" s="60" t="str">
        <f>"12/31/"&amp;""&amp;'Cover Page'!C$6</f>
        <v>12/31/2021</v>
      </c>
      <c r="N19" s="62">
        <f>DATE(YEAR(M19)+0,MONTH(M19)+3,DAY(M19)+0)</f>
        <v>44651</v>
      </c>
      <c r="O19" s="60" t="str">
        <f>"12/31/"&amp;""&amp;'Cover Page'!C$6</f>
        <v>12/31/2021</v>
      </c>
      <c r="P19" s="62">
        <f>DATE(YEAR(O19)+0,MONTH(O19)+3,DAY(O19)+0)</f>
        <v>44651</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c r="L22" s="155"/>
      <c r="M22" s="154"/>
      <c r="N22" s="155"/>
      <c r="O22" s="154">
        <v>201669</v>
      </c>
      <c r="P22" s="155">
        <v>194148</v>
      </c>
    </row>
    <row r="23" spans="1:16" s="25" customFormat="1" x14ac:dyDescent="0.2">
      <c r="A23" s="37"/>
      <c r="B23" s="75"/>
      <c r="C23" s="76">
        <v>1.2</v>
      </c>
      <c r="D23" s="393" t="s">
        <v>16</v>
      </c>
      <c r="E23" s="154"/>
      <c r="F23" s="155"/>
      <c r="G23" s="154"/>
      <c r="H23" s="155"/>
      <c r="I23" s="154"/>
      <c r="J23" s="155"/>
      <c r="K23" s="154"/>
      <c r="L23" s="155"/>
      <c r="M23" s="154"/>
      <c r="N23" s="155"/>
      <c r="O23" s="154">
        <v>1667</v>
      </c>
      <c r="P23" s="155"/>
    </row>
    <row r="24" spans="1:16" s="25" customFormat="1" x14ac:dyDescent="0.2">
      <c r="A24" s="37"/>
      <c r="B24" s="75"/>
      <c r="C24" s="76">
        <v>1.3</v>
      </c>
      <c r="D24" s="393" t="s">
        <v>34</v>
      </c>
      <c r="E24" s="154"/>
      <c r="F24" s="155"/>
      <c r="G24" s="154"/>
      <c r="H24" s="155"/>
      <c r="I24" s="154"/>
      <c r="J24" s="155"/>
      <c r="K24" s="154"/>
      <c r="L24" s="155"/>
      <c r="M24" s="154"/>
      <c r="N24" s="155"/>
      <c r="O24" s="154">
        <v>938</v>
      </c>
      <c r="P24" s="155"/>
    </row>
    <row r="25" spans="1:16" s="25" customFormat="1" x14ac:dyDescent="0.2">
      <c r="A25" s="37"/>
      <c r="B25" s="75"/>
      <c r="C25" s="76">
        <v>1.4</v>
      </c>
      <c r="D25" s="393" t="s">
        <v>17</v>
      </c>
      <c r="E25" s="154"/>
      <c r="F25" s="155"/>
      <c r="G25" s="154"/>
      <c r="H25" s="155"/>
      <c r="I25" s="154"/>
      <c r="J25" s="155"/>
      <c r="K25" s="154"/>
      <c r="L25" s="155"/>
      <c r="M25" s="154"/>
      <c r="N25" s="155"/>
      <c r="O25" s="154"/>
      <c r="P25" s="155"/>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c r="L29" s="164"/>
      <c r="M29" s="154"/>
      <c r="N29" s="164"/>
      <c r="O29" s="154">
        <v>69034</v>
      </c>
      <c r="P29" s="164"/>
    </row>
    <row r="30" spans="1:16" s="25" customFormat="1" ht="28.5" customHeight="1" x14ac:dyDescent="0.2">
      <c r="A30" s="37"/>
      <c r="B30" s="75"/>
      <c r="C30" s="76"/>
      <c r="D30" s="395" t="s">
        <v>54</v>
      </c>
      <c r="E30" s="165"/>
      <c r="F30" s="155"/>
      <c r="G30" s="165"/>
      <c r="H30" s="155"/>
      <c r="I30" s="165"/>
      <c r="J30" s="155"/>
      <c r="K30" s="165"/>
      <c r="L30" s="155"/>
      <c r="M30" s="165"/>
      <c r="N30" s="155"/>
      <c r="O30" s="165"/>
      <c r="P30" s="155">
        <v>65911</v>
      </c>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c r="L32" s="164"/>
      <c r="M32" s="154"/>
      <c r="N32" s="166"/>
      <c r="O32" s="154">
        <v>18050.185358901337</v>
      </c>
      <c r="P32" s="164"/>
    </row>
    <row r="33" spans="1:16" s="37" customFormat="1" ht="30" x14ac:dyDescent="0.2">
      <c r="B33" s="90"/>
      <c r="C33" s="76"/>
      <c r="D33" s="395" t="s">
        <v>44</v>
      </c>
      <c r="E33" s="165"/>
      <c r="F33" s="155"/>
      <c r="G33" s="165"/>
      <c r="H33" s="167"/>
      <c r="I33" s="165"/>
      <c r="J33" s="155"/>
      <c r="K33" s="165"/>
      <c r="L33" s="155"/>
      <c r="M33" s="165"/>
      <c r="N33" s="167"/>
      <c r="O33" s="165"/>
      <c r="P33" s="154">
        <v>0</v>
      </c>
    </row>
    <row r="34" spans="1:16" s="25" customFormat="1" x14ac:dyDescent="0.2">
      <c r="A34" s="37"/>
      <c r="B34" s="75"/>
      <c r="C34" s="76">
        <v>2.2999999999999998</v>
      </c>
      <c r="D34" s="393" t="s">
        <v>28</v>
      </c>
      <c r="E34" s="154"/>
      <c r="F34" s="164"/>
      <c r="G34" s="154"/>
      <c r="H34" s="166"/>
      <c r="I34" s="154"/>
      <c r="J34" s="164"/>
      <c r="K34" s="154"/>
      <c r="L34" s="164"/>
      <c r="M34" s="154"/>
      <c r="N34" s="166"/>
      <c r="O34" s="154">
        <v>25812</v>
      </c>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0</v>
      </c>
      <c r="N51" s="104">
        <f>N30+N33+N37+N41+N44+N47+N48+N50</f>
        <v>0</v>
      </c>
      <c r="O51" s="103">
        <f>O29+O32-O34+O36-O38+O40+O43-O45+O47+O48-O49+O50</f>
        <v>61272.185358901334</v>
      </c>
      <c r="P51" s="104">
        <f>P30+P33+P37+P41+P44+P47+P48+P50</f>
        <v>65911</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L37 N37 P37 L44 N44 P44 P33">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4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51" zoomScaleNormal="100" workbookViewId="0">
      <selection activeCell="D19" sqref="D19"/>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BCS Insurance Company</v>
      </c>
    </row>
    <row r="9" spans="2:5" s="2" customFormat="1" ht="15.75" customHeight="1" x14ac:dyDescent="0.25">
      <c r="B9" s="52" t="s">
        <v>90</v>
      </c>
    </row>
    <row r="10" spans="2:5" s="2" customFormat="1" ht="15" customHeight="1" x14ac:dyDescent="0.2">
      <c r="B10" s="183">
        <f>'Cover Page'!C9</f>
        <v>0</v>
      </c>
    </row>
    <row r="11" spans="2:5" s="2" customFormat="1" ht="15.75" x14ac:dyDescent="0.25">
      <c r="B11" s="52" t="s">
        <v>85</v>
      </c>
    </row>
    <row r="12" spans="2:5" s="2" customFormat="1" x14ac:dyDescent="0.2">
      <c r="B12" s="183" t="str">
        <f>'Cover Page'!C6</f>
        <v>2021</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48" customHeight="1" x14ac:dyDescent="0.2">
      <c r="B18" s="188" t="s">
        <v>163</v>
      </c>
      <c r="C18" s="197"/>
      <c r="D18" s="333" t="s">
        <v>180</v>
      </c>
      <c r="E18" s="193"/>
    </row>
    <row r="19" spans="2:5" s="184" customFormat="1" ht="35.25" customHeight="1" x14ac:dyDescent="0.2">
      <c r="B19" s="188"/>
      <c r="C19" s="197"/>
      <c r="D19" s="333"/>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35.25" customHeight="1" x14ac:dyDescent="0.2">
      <c r="B26" s="188"/>
      <c r="C26" s="197"/>
      <c r="D26" s="333" t="s">
        <v>164</v>
      </c>
      <c r="E26" s="193"/>
    </row>
    <row r="27" spans="2:5" s="184" customFormat="1" ht="35.25" customHeight="1" x14ac:dyDescent="0.2">
      <c r="B27" s="188"/>
      <c r="C27" s="197"/>
      <c r="D27" s="333"/>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48" customHeight="1" x14ac:dyDescent="0.2">
      <c r="B33" s="188" t="s">
        <v>165</v>
      </c>
      <c r="C33" s="197"/>
      <c r="D33" s="333" t="s">
        <v>179</v>
      </c>
      <c r="E33" s="193"/>
    </row>
    <row r="34" spans="2:5" s="184" customFormat="1" ht="35.25" customHeight="1" x14ac:dyDescent="0.2">
      <c r="B34" s="188"/>
      <c r="C34" s="197"/>
      <c r="D34" s="333"/>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t="s">
        <v>166</v>
      </c>
      <c r="C40" s="197"/>
      <c r="D40" s="333" t="s">
        <v>168</v>
      </c>
      <c r="E40" s="193"/>
    </row>
    <row r="41" spans="2:5" s="184" customFormat="1" ht="35.25" customHeight="1" x14ac:dyDescent="0.2">
      <c r="B41" s="188" t="s">
        <v>167</v>
      </c>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45" customHeight="1" x14ac:dyDescent="0.2">
      <c r="B47" s="188" t="s">
        <v>169</v>
      </c>
      <c r="C47" s="197"/>
      <c r="D47" s="333" t="s">
        <v>178</v>
      </c>
      <c r="E47" s="193"/>
    </row>
    <row r="48" spans="2:5" s="184" customFormat="1" ht="35.25" customHeight="1" x14ac:dyDescent="0.2">
      <c r="B48" s="188" t="s">
        <v>170</v>
      </c>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48.75" customHeight="1" x14ac:dyDescent="0.2">
      <c r="B55" s="188" t="s">
        <v>171</v>
      </c>
      <c r="C55" s="202"/>
      <c r="D55" s="333" t="s">
        <v>168</v>
      </c>
      <c r="E55" s="203"/>
    </row>
    <row r="56" spans="2:5" s="204" customFormat="1" ht="35.25" customHeight="1" x14ac:dyDescent="0.2">
      <c r="B56" s="188" t="s">
        <v>172</v>
      </c>
      <c r="C56" s="199"/>
      <c r="D56" s="333"/>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45.75" customHeight="1" x14ac:dyDescent="0.2">
      <c r="B62" s="188" t="s">
        <v>173</v>
      </c>
      <c r="C62" s="202"/>
      <c r="D62" s="333" t="s">
        <v>174</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t="s">
        <v>175</v>
      </c>
      <c r="C69" s="202"/>
      <c r="D69" s="333" t="s">
        <v>168</v>
      </c>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45" customHeight="1" x14ac:dyDescent="0.2">
      <c r="B76" s="188" t="s">
        <v>176</v>
      </c>
      <c r="C76" s="202"/>
      <c r="D76" s="333" t="s">
        <v>177</v>
      </c>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28"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Normal="100" workbookViewId="0"/>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140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85546875" style="9" bestFit="1" customWidth="1"/>
    <col min="14" max="14" width="16.85546875" style="11" customWidth="1"/>
    <col min="15" max="16" width="16.85546875" style="9" bestFit="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BCS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f>'Cover Page'!C9</f>
        <v>0</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2021</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c r="R21" s="247"/>
      <c r="S21" s="166"/>
      <c r="T21" s="164"/>
      <c r="U21" s="246"/>
      <c r="V21" s="247"/>
      <c r="W21" s="166"/>
      <c r="X21" s="164"/>
      <c r="Y21" s="246">
        <v>68414</v>
      </c>
      <c r="Z21" s="247">
        <v>52022</v>
      </c>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c r="R22" s="249"/>
      <c r="S22" s="250">
        <f>'Pt 1 Summary of Data'!L24</f>
        <v>0</v>
      </c>
      <c r="T22" s="251">
        <f>SUM(Q22:S22)</f>
        <v>0</v>
      </c>
      <c r="U22" s="248"/>
      <c r="V22" s="249"/>
      <c r="W22" s="250">
        <f>'Pt 1 Summary of Data'!N24</f>
        <v>0</v>
      </c>
      <c r="X22" s="251">
        <f>SUM(U22:W22)</f>
        <v>0</v>
      </c>
      <c r="Y22" s="248">
        <v>68414</v>
      </c>
      <c r="Z22" s="249">
        <v>52883</v>
      </c>
      <c r="AA22" s="250">
        <f>'Pt 1 Summary of Data'!P24</f>
        <v>65911</v>
      </c>
      <c r="AB22" s="251">
        <f>SUM(Y22:AA22)</f>
        <v>187208</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SUM(U$22:U$22)</f>
        <v>0</v>
      </c>
      <c r="V23" s="252">
        <f>SUM(V$22:V$22)</f>
        <v>0</v>
      </c>
      <c r="W23" s="252">
        <f>SUM(W$22:W$22)</f>
        <v>0</v>
      </c>
      <c r="X23" s="251">
        <f>SUM(U23:W23)</f>
        <v>0</v>
      </c>
      <c r="Y23" s="414">
        <f>SUM(Y$22:Y$22)</f>
        <v>68414</v>
      </c>
      <c r="Z23" s="252">
        <f>SUM(Z$22:Z$22)</f>
        <v>52883</v>
      </c>
      <c r="AA23" s="252">
        <f>SUM(AA$22:AA$22)</f>
        <v>65911</v>
      </c>
      <c r="AB23" s="251">
        <f>SUM(Y23:AA23)</f>
        <v>187208</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c r="R26" s="249"/>
      <c r="S26" s="259">
        <f>'Pt 1 Summary of Data'!L21</f>
        <v>0</v>
      </c>
      <c r="T26" s="251">
        <f>SUM(Q26:S26)</f>
        <v>0</v>
      </c>
      <c r="U26" s="258"/>
      <c r="V26" s="249"/>
      <c r="W26" s="259">
        <f>'Pt 1 Summary of Data'!N21</f>
        <v>0</v>
      </c>
      <c r="X26" s="251">
        <f>SUM(U26:W26)</f>
        <v>0</v>
      </c>
      <c r="Y26" s="258">
        <v>349631</v>
      </c>
      <c r="Z26" s="249">
        <v>228500</v>
      </c>
      <c r="AA26" s="259">
        <f>'Pt 1 Summary of Data'!P21</f>
        <v>194148</v>
      </c>
      <c r="AB26" s="251">
        <f>SUM(Y26:AA26)</f>
        <v>772279</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c r="R27" s="249"/>
      <c r="S27" s="259">
        <f>'Pt 1 Summary of Data'!L35</f>
        <v>0</v>
      </c>
      <c r="T27" s="251">
        <f>SUM(Q27:S27)</f>
        <v>0</v>
      </c>
      <c r="U27" s="258"/>
      <c r="V27" s="249"/>
      <c r="W27" s="259">
        <f>'Pt 1 Summary of Data'!N35</f>
        <v>0</v>
      </c>
      <c r="X27" s="251">
        <f>SUM(U27:W27)</f>
        <v>0</v>
      </c>
      <c r="Y27" s="258">
        <v>40134</v>
      </c>
      <c r="Z27" s="249">
        <v>5686</v>
      </c>
      <c r="AA27" s="259">
        <f>'Pt 1 Summary of Data'!P35</f>
        <v>41129.288</v>
      </c>
      <c r="AB27" s="251">
        <f>SUM(Y27:AA27)</f>
        <v>86949.288</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0</v>
      </c>
      <c r="R28" s="259">
        <f t="shared" si="0"/>
        <v>0</v>
      </c>
      <c r="S28" s="259">
        <f t="shared" si="0"/>
        <v>0</v>
      </c>
      <c r="T28" s="104">
        <f>T$26-T$27</f>
        <v>0</v>
      </c>
      <c r="U28" s="259">
        <f t="shared" si="0"/>
        <v>0</v>
      </c>
      <c r="V28" s="259">
        <f t="shared" si="0"/>
        <v>0</v>
      </c>
      <c r="W28" s="259">
        <f t="shared" si="0"/>
        <v>0</v>
      </c>
      <c r="X28" s="104">
        <f>X$26-X$27</f>
        <v>0</v>
      </c>
      <c r="Y28" s="103">
        <f t="shared" si="0"/>
        <v>309497</v>
      </c>
      <c r="Z28" s="259">
        <f t="shared" si="0"/>
        <v>222814</v>
      </c>
      <c r="AA28" s="259">
        <f t="shared" si="0"/>
        <v>153018.712</v>
      </c>
      <c r="AB28" s="104">
        <f>AB$26-AB$27</f>
        <v>685329.71200000006</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c r="R30" s="264"/>
      <c r="S30" s="265">
        <f>'Pt 1 Summary of Data'!L49</f>
        <v>0</v>
      </c>
      <c r="T30" s="266">
        <f>SUM(Q30:S30)</f>
        <v>0</v>
      </c>
      <c r="U30" s="267"/>
      <c r="V30" s="264"/>
      <c r="W30" s="268">
        <f>'Pt 1 Summary of Data'!N49</f>
        <v>0</v>
      </c>
      <c r="X30" s="266">
        <f>SUM(U30:W30)</f>
        <v>0</v>
      </c>
      <c r="Y30" s="267">
        <v>1228</v>
      </c>
      <c r="Z30" s="264">
        <v>845</v>
      </c>
      <c r="AA30" s="268">
        <f>'Pt 1 Summary of Data'!P49</f>
        <v>734.83333333333337</v>
      </c>
      <c r="AB30" s="266">
        <f>SUM(Y30:AA30)</f>
        <v>2807.8333333333335</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t="str">
        <f>IF(X30&lt;1000,"Not Required to Calculate",X23/X28)</f>
        <v>Not Required to Calculate</v>
      </c>
      <c r="Y33" s="277"/>
      <c r="Z33" s="278"/>
      <c r="AA33" s="278"/>
      <c r="AB33" s="415">
        <f>IF(AB30&lt;1000,"Not Required to Calculate",AB23/AB28)</f>
        <v>0.27316486754042846</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10" zoomScaleNormal="100" workbookViewId="0">
      <selection activeCell="B24" sqref="B24"/>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BCS Insurance Company</v>
      </c>
      <c r="C8" s="335"/>
    </row>
    <row r="9" spans="2:3" s="2" customFormat="1" ht="15.75" customHeight="1" x14ac:dyDescent="0.25">
      <c r="B9" s="52" t="s">
        <v>90</v>
      </c>
      <c r="C9" s="335"/>
    </row>
    <row r="10" spans="2:3" s="2" customFormat="1" ht="15.75" customHeight="1" x14ac:dyDescent="0.25">
      <c r="B10" s="283">
        <f>'Cover Page'!C9</f>
        <v>0</v>
      </c>
      <c r="C10" s="335"/>
    </row>
    <row r="11" spans="2:3" s="2" customFormat="1" ht="15.75" x14ac:dyDescent="0.25">
      <c r="B11" s="52" t="s">
        <v>85</v>
      </c>
    </row>
    <row r="12" spans="2:3" s="2" customFormat="1" x14ac:dyDescent="0.2">
      <c r="B12" s="183" t="str">
        <f>'Cover Page'!C6</f>
        <v>2021</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abSelected="1" zoomScaleNormal="100" workbookViewId="0">
      <selection activeCell="B24" sqref="B24"/>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BCS Insurance Company</v>
      </c>
    </row>
    <row r="9" spans="2:4" ht="15.75" customHeight="1" x14ac:dyDescent="0.25">
      <c r="B9" s="52" t="s">
        <v>90</v>
      </c>
    </row>
    <row r="10" spans="2:4" ht="15.75" customHeight="1" x14ac:dyDescent="0.25">
      <c r="B10" s="283">
        <f>'Cover Page'!C9</f>
        <v>0</v>
      </c>
    </row>
    <row r="11" spans="2:4" ht="15.75" x14ac:dyDescent="0.25">
      <c r="B11" s="52" t="s">
        <v>85</v>
      </c>
    </row>
    <row r="12" spans="2:4" x14ac:dyDescent="0.2">
      <c r="B12" s="183" t="str">
        <f>'Cover Page'!C6</f>
        <v>2021</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scale="97" orientation="portrait"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2022-07-19T16:45:17Z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