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13_ncr:1_{4A2A62B3-CA7C-48A0-BE81-8AFE5B707638}" xr6:coauthVersionLast="46" xr6:coauthVersionMax="47" xr10:uidLastSave="{00000000-0000-0000-0000-000000000000}"/>
  <bookViews>
    <workbookView xWindow="-110" yWindow="-110" windowWidth="19420" windowHeight="10420" tabRatio="851"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<sst xmlns="http://schemas.openxmlformats.org/spreadsheetml/2006/main" count="314" uniqueCount="178">
  <si>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</si>
  <si>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</si>
  <si>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</si>
  <si>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</si>
  <si>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</si>
  <si>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</si>
  <si>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</si>
  <si>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</si>
  <si>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</si>
  <si>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</si>
  <si>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</si>
  <si>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</si>
  <si>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</si>
  <si>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</si>
  <si>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</si>
  <si>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</si>
  <si>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</si>
  <si>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</si>
  <si>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</si>
  <si>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</si>
  <si>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</si>
  <si>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</si>
  <si>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</si>
  <si>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</si>
  <si>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</si>
  <si>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</si>
  <si>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</si>
  <si>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</si>
  <si>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</si>
  <si>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</si>
  <si>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</si>
  <si>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</si>
  <si>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</si>
  <si>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</si>
  <si>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</si>
  <si>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</si>
  <si>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</si>
  <si>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</si>
  <si>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</si>
  <si>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</si>
  <si>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</si>
  <si>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</si>
  <si>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</si>
  <si>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</si>
  <si>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</si>
  <si>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</si>
  <si>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</si>
  <si>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</si>
  <si>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</si>
  <si>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</si>
  <si>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</si>
  <si>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</si>
  <si>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</si>
  <si>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</si>
  <si>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</si>
  <si>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</si>
  <si>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</si>
  <si>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</si>
  <si>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</si>
  <si>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</si>
  <si>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</si>
  <si>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</si>
  <si>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</si>
  <si>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</si>
  <si>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</si>
  <si>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</si>
  <si>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</si>
  <si>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</si>
  <si>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</si>
  <si>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</si>
  <si>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</si>
  <si>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</si>
  <si>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</si>
  <si>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</si>
  <si>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</si>
  <si>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</si>
  <si>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</si>
  <si>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</si>
  <si>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</si>
  <si>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</si>
  <si>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</si>
  <si>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</si>
  <si>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</si>
  <si>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</si>
  <si>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</si>
  <si>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</si>
  <si>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</si>
  <si>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</si>
  <si>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</si>
  <si>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</si>
  <si>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</si>
  <si>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</si>
  <si>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</si>
  <si>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</si>
  <si>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</si>
  <si>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</si>
  <si>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</si>
  <si>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</si>
  <si>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</si>
  <si>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</si>
  <si>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</si>
  <si>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</si>
  <si>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</si>
  <si>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</si>
  <si>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</si>
  <si>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</si>
  <si>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</si>
  <si>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</si>
  <si>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</si>
  <si>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</si>
  <si>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</si>
  <si>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</si>
  <si>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</si>
  <si>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</si>
  <si>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</si>
  <si>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</si>
  <si>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</si>
  <si>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</si>
  <si>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</si>
  <si>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</si>
  <si>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</si>
  <si>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</si>
  <si>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</si>
  <si>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</si>
  <si>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</si>
  <si>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</si>
  <si>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</si>
  <si>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</si>
  <si>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</si>
  <si>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</si>
  <si>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</si>
  <si>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</si>
  <si>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</si>
  <si>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</si>
  <si>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</si>
  <si>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</si>
  <si>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</si>
  <si>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</si>
  <si>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</si>
  <si>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</si>
  <si>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</si>
  <si>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</si>
  <si>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</si>
  <si>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</si>
  <si>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</si>
  <si>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</si>
  <si>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</si>
  <si>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</si>
  <si>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</si>
  <si>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</si>
  <si>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</si>
  <si>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</si>
  <si>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</si>
  <si>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</si>
  <si>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</si>
  <si>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</si>
  <si>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</si>
  <si>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</si>
  <si>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</si>
  <si>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</si>
  <si>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</si>
  <si>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Including paid claims, claim liabilities, experience rating refunds, reserves for experience rating refunds, dental incentive pools and bonuses, contingent benefit and lawsuit reserves</t>
  </si>
  <si>
    <t xml:space="preserve">The overall allocation of incurred claims [which includes lines 2.1 through 2.11] is based on a two part method: (1) paid claims are directly assigned to each plan and market (MLR pool) and (2) the reserves that complete the paid claims into incurred claims, as well as other provider liabilities, were allocated based on paid claims.     </t>
  </si>
  <si>
    <t xml:space="preserve">Federal taxes and assessments included line 3.1 is comprised of federal income taxes (FIT) and the Affordable Care Act section 9010 fee.  Line 3.1 includes Federal taxes and assessments allocated to health insurance coverage reported under section 2718 of the PHS Act.  The only federal taxes excluded from line 3.1 are FIT on investment income and capital gains as required by regulation (45 CFR Section 158, Preamble II.C.8.)
</t>
  </si>
  <si>
    <t>Federal Income Taxes:  The FIT included on line 3.1 is computed by applying the statutory income tax rate to the pretax income derived from the Dental coverage.  Pretax income or loss is derived from Californaia dental premiums less California dental claims and other allocated expenses.  Expenses that are applicable to the dental coverage are allocated based upon a direct written premium ratio.</t>
  </si>
  <si>
    <t>The Affordable Care Act section 9010 Fee:  The ACA section 9010 fee included on line 3.1b equals the currect year fee accrued on the Annual Statement allocated based upon a premium ratio that excludes premiums from insurance coverage not subject the the ACA section 9010 fee.</t>
  </si>
  <si>
    <t>State Premium Taxes:  Premium taxes included in line 3.2b are allocated to each health insurance market in each State based on the relative taxable premium reported for each health insurance market to the total taxable premium for all markets for all states for the reporting issuer.</t>
  </si>
  <si>
    <t xml:space="preserve">Regulatory authority licenses and fees included on line 3.3 is comprised of state regulatory licenses and fees allocated to health insurance coverage reported under section 2718 of the PHS Act.  </t>
  </si>
  <si>
    <t>Where applicable, expenses were allocated to state and market (MLR pools) based upon a direct written premium ratio.</t>
  </si>
  <si>
    <t>Including compensation to employees engaged in soliciting and generating sales to policyholders</t>
  </si>
  <si>
    <t>Direct sales salaries and benefits are allocated to legal entity consistent with SSAP 70 and allocation methodologies used historically for other financial reporting purposes.  Expenses are then allocated to each state and market (MLR pool) based upon a direct written premium ratio.</t>
  </si>
  <si>
    <t>Including expense incurred by the issuer payable to a licensed agent, broker, or producer who is not an employee of the issuer in relation to the sale and solicitation of policies for the company.</t>
  </si>
  <si>
    <t>Agent and broker fees and commissions are allocated to legal entity consistent with SSAP 70 and allocation methodologies used historically for other financial reporting purposes.  Expenses are then directly assigned to each state and allocated to each market based upon percentage of fees and commissions that were paid by the legal entity in each Aetna market. Fees which were not a condition of issuing coverage do not constitute “premiums” and for that reason were not allocated.</t>
  </si>
  <si>
    <t>Other general and administrative expenses are allocated to legal entity consistent with SSAP 70 and allocation methodologies used historically for other financial reporting purposes.  Expenses are then allocated to each state and market (MLR pool) based upon a direct written premium ratio.</t>
  </si>
  <si>
    <t>Aetna Life Insurance Company</t>
  </si>
  <si>
    <t>No</t>
  </si>
  <si>
    <t>State, Franchise and Other Taxes:  State franchise and other taxes included in line 3.2a are allocated to each market in each State based on a direct written premium ratio.</t>
  </si>
  <si>
    <t xml:space="preserve">State insurance, premium and other taxes included on line 3.2 is comprised of franchise taxes, income taxes, and other taxes and includes all State taxes allocated to health insurance coverage reported under section 2718 of the PHS Act.  The only state taxes excluded from line 3.2 are certain sales taxes as required by regulation (45 CFR Section 158.162(b)(2)(i)).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</si>
</sst>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2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0" fontId="30" fillId="0" borderId="78" xfId="0" applyFont="1" applyBorder="1" applyAlignment="1" applyProtection="1">
      <alignment vertical="top" wrapText="1"/>
      <protection locked="0"/>
    </xf>
    <xf numFmtId="0" fontId="30" fillId="0" borderId="75" xfId="0" applyFont="1" applyBorder="1" applyAlignment="1" applyProtection="1">
      <alignment horizontal="left" vertical="top" wrapText="1" indent="3"/>
      <protection locked="0"/>
    </xf>
    <xf numFmtId="164" fontId="30" fillId="0" borderId="0" xfId="125" applyNumberFormat="1" applyFont="1" applyAlignment="1" applyProtection="1">
      <protection locked="0"/>
    </xf>
    <xf numFmtId="0" fontId="31" fillId="0" borderId="0" xfId="126" applyFont="1" applyFill="1" applyBorder="1" applyAlignment="1" applyProtection="1"/>
    <xf numFmtId="0" fontId="30" fillId="0" borderId="0" xfId="126" applyFont="1" applyBorder="1" applyAlignment="1" applyProtection="1"/>
    <xf numFmtId="0" fontId="30" fillId="0" borderId="0" xfId="125" applyFont="1" applyBorder="1" applyAlignment="1" applyProtection="1">
      <protection locked="0"/>
    </xf>
    <xf numFmtId="0" fontId="30" fillId="0" borderId="0" xfId="0" applyFont="1" applyBorder="1" applyProtection="1">
      <protection locked="0"/>
    </xf>
    <xf numFmtId="0" fontId="30" fillId="0" borderId="0" xfId="126" applyFont="1" applyFill="1" applyBorder="1" applyAlignment="1" applyProtection="1">
      <protection locked="0"/>
    </xf>
    <xf numFmtId="167" fontId="30" fillId="0" borderId="0" xfId="326" applyNumberFormat="1" applyFont="1" applyAlignment="1" applyProtection="1">
      <protection locked="0"/>
    </xf>
    <xf numFmtId="166" fontId="30" fillId="0" borderId="0" xfId="0" applyNumberFormat="1" applyFont="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E9" sqref="E9"/>
    </sheetView>
  </sheetViews>
  <sheetFormatPr defaultColWidth="9.1796875" defaultRowHeight="15.5" x14ac:dyDescent="0.35"/>
  <cols>
    <col min="1" max="1" width="2.453125" style="25" bestFit="1" customWidth="1"/>
    <col min="2" max="2" width="70.453125" style="25" bestFit="1" customWidth="1"/>
    <col min="3" max="3" width="36.4531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160</v>
      </c>
    </row>
    <row r="7" spans="1:3" x14ac:dyDescent="0.35">
      <c r="A7" s="31" t="s">
        <v>1</v>
      </c>
      <c r="B7" s="32" t="s">
        <v>153</v>
      </c>
      <c r="C7" s="34"/>
    </row>
    <row r="8" spans="1:3" x14ac:dyDescent="0.35">
      <c r="A8" s="31" t="s">
        <v>2</v>
      </c>
      <c r="B8" s="32" t="s">
        <v>88</v>
      </c>
      <c r="C8" s="33" t="s">
        <v>174</v>
      </c>
    </row>
    <row r="9" spans="1:3" x14ac:dyDescent="0.35">
      <c r="A9" s="31" t="s">
        <v>3</v>
      </c>
      <c r="B9" s="32" t="s">
        <v>89</v>
      </c>
      <c r="C9" s="33"/>
    </row>
    <row r="10" spans="1:3" ht="16" thickBot="1" x14ac:dyDescent="0.4">
      <c r="A10" s="35" t="s">
        <v>4</v>
      </c>
      <c r="B10" s="36" t="s">
        <v>86</v>
      </c>
      <c r="C10" s="413" t="s">
        <v>175</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A14" zoomScale="80" zoomScaleNormal="80" workbookViewId="0">
      <pane xSplit="4" ySplit="6" topLeftCell="K20" activePane="bottomRight" state="frozen"/>
      <selection activeCell="A14" sqref="A14"/>
      <selection pane="topRight" activeCell="E14" sqref="E14"/>
      <selection pane="bottomLeft" activeCell="A20" sqref="A20"/>
      <selection pane="bottomRight" activeCell="L48" sqref="L48"/>
    </sheetView>
  </sheetViews>
  <sheetFormatPr defaultColWidth="9.1796875" defaultRowHeight="15.5" x14ac:dyDescent="0.35"/>
  <cols>
    <col min="1" max="1" width="1.81640625" style="37" customWidth="1"/>
    <col min="2" max="2" width="3.54296875" style="25" customWidth="1"/>
    <col min="3" max="3" width="5.453125" style="25" customWidth="1"/>
    <col min="4" max="4" width="84" style="25" customWidth="1"/>
    <col min="5" max="5" width="27.1796875" style="25" customWidth="1"/>
    <col min="6" max="6" width="25.1796875" style="25" customWidth="1"/>
    <col min="7" max="15" width="19.453125" style="25" customWidth="1"/>
    <col min="16" max="16" width="21.1796875" style="25" customWidth="1"/>
    <col min="17" max="16384" width="9.179687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f>'Cover Page'!C7</f>
        <v>0</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Aetna Life Insurance Company</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f>'Cover Page'!C9</f>
        <v>0</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2021</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1296921.251276304</v>
      </c>
      <c r="L21" s="78">
        <f>'Pt 2 Premium and Claims'!L22+'Pt 2 Premium and Claims'!L23-'Pt 2 Premium and Claims'!L24-'Pt 2 Premium and Claims'!L25</f>
        <v>1296921.251276304</v>
      </c>
      <c r="M21" s="77">
        <f>'Pt 2 Premium and Claims'!M22+'Pt 2 Premium and Claims'!M23-'Pt 2 Premium and Claims'!M24-'Pt 2 Premium and Claims'!M25</f>
        <v>5895841.86245389</v>
      </c>
      <c r="N21" s="78">
        <f>'Pt 2 Premium and Claims'!N22+'Pt 2 Premium and Claims'!N23-'Pt 2 Premium and Claims'!N24-'Pt 2 Premium and Claims'!N25</f>
        <v>5895841.86245389</v>
      </c>
      <c r="O21" s="77">
        <f>'Pt 2 Premium and Claims'!O22+'Pt 2 Premium and Claims'!O23-'Pt 2 Premium and Claims'!O24-'Pt 2 Premium and Claims'!O25</f>
        <v>123130240.32626979</v>
      </c>
      <c r="P21" s="78">
        <f>'Pt 2 Premium and Claims'!P22+'Pt 2 Premium and Claims'!P23-'Pt 2 Premium and Claims'!P24-'Pt 2 Premium and Claims'!P25</f>
        <v>123130240.32626979</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605672.10653345613</v>
      </c>
      <c r="L24" s="78">
        <f>'Pt 2 Premium and Claims'!L51</f>
        <v>562628.30000000098</v>
      </c>
      <c r="M24" s="77">
        <f>'Pt 2 Premium and Claims'!M51</f>
        <v>3161052.1624959172</v>
      </c>
      <c r="N24" s="78">
        <f>'Pt 2 Premium and Claims'!N51</f>
        <v>3073249.0100000058</v>
      </c>
      <c r="O24" s="77">
        <f>'Pt 2 Premium and Claims'!O51</f>
        <v>89539775.32798928</v>
      </c>
      <c r="P24" s="78">
        <f>'Pt 2 Premium and Claims'!P51</f>
        <v>86970000.962283328</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v>112278</v>
      </c>
      <c r="L28" s="101">
        <v>121317</v>
      </c>
      <c r="M28" s="99">
        <v>424813</v>
      </c>
      <c r="N28" s="98">
        <v>443252</v>
      </c>
      <c r="O28" s="99">
        <v>3931954</v>
      </c>
      <c r="P28" s="101">
        <v>4471606</v>
      </c>
    </row>
    <row r="29" spans="2:16" s="37" customFormat="1" ht="31" x14ac:dyDescent="0.35">
      <c r="B29" s="90"/>
      <c r="C29" s="94"/>
      <c r="D29" s="395" t="s">
        <v>67</v>
      </c>
      <c r="E29" s="99"/>
      <c r="F29" s="101"/>
      <c r="G29" s="97"/>
      <c r="H29" s="98"/>
      <c r="I29" s="99"/>
      <c r="J29" s="100"/>
      <c r="K29" s="99">
        <v>49.841271121643288</v>
      </c>
      <c r="L29" s="101">
        <v>49.841271121643288</v>
      </c>
      <c r="M29" s="99">
        <v>226.57987327119039</v>
      </c>
      <c r="N29" s="98">
        <v>226.57987327119039</v>
      </c>
      <c r="O29" s="99">
        <v>4731.9509070695703</v>
      </c>
      <c r="P29" s="101">
        <v>4731.9509070695703</v>
      </c>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v>38.889949599963728</v>
      </c>
      <c r="L31" s="101">
        <v>38.889949599963728</v>
      </c>
      <c r="M31" s="99">
        <v>176.79484598971919</v>
      </c>
      <c r="N31" s="98">
        <v>176.79484598971919</v>
      </c>
      <c r="O31" s="99">
        <v>3692.2279096033385</v>
      </c>
      <c r="P31" s="101">
        <v>3692.2279096033385</v>
      </c>
    </row>
    <row r="32" spans="2:16" x14ac:dyDescent="0.35">
      <c r="B32" s="75"/>
      <c r="C32" s="94"/>
      <c r="D32" s="393" t="s">
        <v>104</v>
      </c>
      <c r="E32" s="99"/>
      <c r="F32" s="101"/>
      <c r="G32" s="97"/>
      <c r="H32" s="98"/>
      <c r="I32" s="99"/>
      <c r="J32" s="100"/>
      <c r="K32" s="99">
        <v>18100.699596701012</v>
      </c>
      <c r="L32" s="101">
        <v>18100.699596701012</v>
      </c>
      <c r="M32" s="99">
        <v>82286.308684439951</v>
      </c>
      <c r="N32" s="98">
        <v>82286.308684439951</v>
      </c>
      <c r="O32" s="99">
        <v>1718487.9106746824</v>
      </c>
      <c r="P32" s="101">
        <v>1718487.9106746824</v>
      </c>
    </row>
    <row r="33" spans="2:16" x14ac:dyDescent="0.35">
      <c r="B33" s="75"/>
      <c r="C33" s="94"/>
      <c r="D33" s="393" t="s">
        <v>103</v>
      </c>
      <c r="E33" s="99"/>
      <c r="F33" s="101"/>
      <c r="G33" s="97"/>
      <c r="H33" s="98"/>
      <c r="I33" s="99"/>
      <c r="J33" s="100"/>
      <c r="K33" s="99"/>
      <c r="L33" s="101"/>
      <c r="M33" s="99"/>
      <c r="N33" s="98"/>
      <c r="O33" s="99"/>
      <c r="P33" s="101"/>
    </row>
    <row r="34" spans="2:16" x14ac:dyDescent="0.35">
      <c r="B34" s="75"/>
      <c r="C34" s="94">
        <v>3.3</v>
      </c>
      <c r="D34" s="393" t="s">
        <v>21</v>
      </c>
      <c r="E34" s="102"/>
      <c r="F34" s="101"/>
      <c r="G34" s="97"/>
      <c r="H34" s="98"/>
      <c r="I34" s="99"/>
      <c r="J34" s="100"/>
      <c r="K34" s="102">
        <v>21.985715602603566</v>
      </c>
      <c r="L34" s="101">
        <v>21.985715602603566</v>
      </c>
      <c r="M34" s="99">
        <v>99.94770484196485</v>
      </c>
      <c r="N34" s="98">
        <v>99.94770484196485</v>
      </c>
      <c r="O34" s="99">
        <v>2087.3329380866612</v>
      </c>
      <c r="P34" s="101">
        <v>2087.3329380866612</v>
      </c>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130489.41653302521</v>
      </c>
      <c r="L35" s="104">
        <f t="shared" si="0"/>
        <v>139528.41653302521</v>
      </c>
      <c r="M35" s="103">
        <f t="shared" si="0"/>
        <v>507602.63110854279</v>
      </c>
      <c r="N35" s="104">
        <f t="shared" si="0"/>
        <v>526041.63110854279</v>
      </c>
      <c r="O35" s="103">
        <f t="shared" si="0"/>
        <v>5660953.4224294424</v>
      </c>
      <c r="P35" s="104">
        <f t="shared" si="0"/>
        <v>6200605.4224294415</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v>8825</v>
      </c>
      <c r="L38" s="101">
        <v>8825</v>
      </c>
      <c r="M38" s="99">
        <v>40119</v>
      </c>
      <c r="N38" s="101">
        <v>40119</v>
      </c>
      <c r="O38" s="99">
        <v>837850</v>
      </c>
      <c r="P38" s="101">
        <v>837850</v>
      </c>
    </row>
    <row r="39" spans="2:16" x14ac:dyDescent="0.35">
      <c r="B39" s="107"/>
      <c r="C39" s="94">
        <v>4.2</v>
      </c>
      <c r="D39" s="393" t="s">
        <v>19</v>
      </c>
      <c r="E39" s="99"/>
      <c r="F39" s="101"/>
      <c r="G39" s="97"/>
      <c r="H39" s="101"/>
      <c r="I39" s="99"/>
      <c r="J39" s="101"/>
      <c r="K39" s="99">
        <v>56443</v>
      </c>
      <c r="L39" s="101">
        <v>56443</v>
      </c>
      <c r="M39" s="99">
        <v>256590</v>
      </c>
      <c r="N39" s="101">
        <v>256590</v>
      </c>
      <c r="O39" s="99">
        <v>5358697</v>
      </c>
      <c r="P39" s="101">
        <v>5358697</v>
      </c>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v>7444</v>
      </c>
      <c r="L41" s="101">
        <v>7444</v>
      </c>
      <c r="M41" s="102">
        <v>33842</v>
      </c>
      <c r="N41" s="101">
        <v>33842</v>
      </c>
      <c r="O41" s="102">
        <v>706762</v>
      </c>
      <c r="P41" s="101">
        <v>706762</v>
      </c>
    </row>
    <row r="42" spans="2:16" ht="31" x14ac:dyDescent="0.35">
      <c r="B42" s="107"/>
      <c r="C42" s="108"/>
      <c r="D42" s="395" t="s">
        <v>123</v>
      </c>
      <c r="E42" s="102"/>
      <c r="F42" s="101"/>
      <c r="G42" s="401"/>
      <c r="H42" s="101"/>
      <c r="I42" s="102"/>
      <c r="J42" s="101"/>
      <c r="K42" s="102"/>
      <c r="L42" s="101"/>
      <c r="M42" s="102"/>
      <c r="N42" s="101"/>
      <c r="O42" s="102"/>
      <c r="P42" s="101"/>
    </row>
    <row r="43" spans="2:16" x14ac:dyDescent="0.35">
      <c r="B43" s="107"/>
      <c r="C43" s="94">
        <v>4.4000000000000004</v>
      </c>
      <c r="D43" s="393" t="s">
        <v>20</v>
      </c>
      <c r="E43" s="102"/>
      <c r="F43" s="403"/>
      <c r="G43" s="401"/>
      <c r="H43" s="97"/>
      <c r="I43" s="102"/>
      <c r="J43" s="97"/>
      <c r="K43" s="102">
        <v>65668</v>
      </c>
      <c r="L43" s="97">
        <v>65668</v>
      </c>
      <c r="M43" s="102">
        <v>298530</v>
      </c>
      <c r="N43" s="97">
        <v>298530</v>
      </c>
      <c r="O43" s="102">
        <v>6234567</v>
      </c>
      <c r="P43" s="403">
        <v>6234567</v>
      </c>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138380</v>
      </c>
      <c r="L44" s="104">
        <f t="shared" si="1"/>
        <v>138380</v>
      </c>
      <c r="M44" s="103">
        <f t="shared" si="1"/>
        <v>629081</v>
      </c>
      <c r="N44" s="104">
        <f t="shared" si="1"/>
        <v>629081</v>
      </c>
      <c r="O44" s="103">
        <f t="shared" si="1"/>
        <v>13137876</v>
      </c>
      <c r="P44" s="104">
        <f t="shared" si="1"/>
        <v>13137876</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v>2097</v>
      </c>
      <c r="L47" s="113">
        <v>2097</v>
      </c>
      <c r="M47" s="112">
        <v>7584</v>
      </c>
      <c r="N47" s="113">
        <v>7584</v>
      </c>
      <c r="O47" s="112">
        <v>272297</v>
      </c>
      <c r="P47" s="389">
        <v>272297</v>
      </c>
    </row>
    <row r="48" spans="2:16" s="37" customFormat="1" x14ac:dyDescent="0.35">
      <c r="B48" s="90"/>
      <c r="C48" s="94">
        <v>5.2</v>
      </c>
      <c r="D48" s="393" t="s">
        <v>27</v>
      </c>
      <c r="E48" s="112"/>
      <c r="F48" s="404"/>
      <c r="G48" s="113"/>
      <c r="H48" s="113"/>
      <c r="I48" s="112"/>
      <c r="J48" s="113"/>
      <c r="K48" s="112">
        <v>19986</v>
      </c>
      <c r="L48" s="113">
        <v>19986</v>
      </c>
      <c r="M48" s="112">
        <v>89810</v>
      </c>
      <c r="N48" s="113">
        <v>89810</v>
      </c>
      <c r="O48" s="112">
        <v>3068718</v>
      </c>
      <c r="P48" s="114">
        <v>3068718</v>
      </c>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1665.5</v>
      </c>
      <c r="L49" s="116">
        <f t="shared" si="2"/>
        <v>1665.5</v>
      </c>
      <c r="M49" s="115">
        <f>M48/12</f>
        <v>7484.166666666667</v>
      </c>
      <c r="N49" s="116">
        <f>N48/12</f>
        <v>7484.166666666667</v>
      </c>
      <c r="O49" s="115">
        <f t="shared" si="2"/>
        <v>255726.5</v>
      </c>
      <c r="P49" s="116">
        <f t="shared" si="2"/>
        <v>255726.5</v>
      </c>
    </row>
    <row r="50" spans="2:16" ht="45" customHeight="1" x14ac:dyDescent="0.35">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c r="F52" s="133"/>
      <c r="G52" s="133"/>
      <c r="H52" s="133"/>
      <c r="I52" s="133"/>
      <c r="J52" s="133"/>
      <c r="K52" s="127"/>
      <c r="L52" s="133"/>
      <c r="M52" s="133"/>
      <c r="N52" s="133"/>
      <c r="O52" s="133"/>
      <c r="P52" s="134"/>
    </row>
    <row r="53" spans="2:16" ht="16" thickBot="1" x14ac:dyDescent="0.4">
      <c r="B53" s="135" t="s">
        <v>57</v>
      </c>
      <c r="C53" s="136" t="s">
        <v>129</v>
      </c>
      <c r="D53" s="137"/>
      <c r="E53" s="138"/>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row>
    <row r="56" spans="2:16" ht="17.25" customHeight="1" x14ac:dyDescent="0.35">
      <c r="B56" s="143"/>
      <c r="C56" s="234" t="s">
        <v>137</v>
      </c>
      <c r="D56" s="234"/>
      <c r="E56" s="142"/>
      <c r="F56" s="142"/>
      <c r="G56" s="142"/>
      <c r="H56" s="142"/>
      <c r="I56" s="142"/>
    </row>
    <row r="57" spans="2:16" ht="16.5" customHeight="1" x14ac:dyDescent="0.35">
      <c r="B57" s="143"/>
      <c r="C57" s="143" t="s">
        <v>70</v>
      </c>
      <c r="D57" s="45"/>
      <c r="E57" s="142"/>
      <c r="F57" s="142"/>
      <c r="G57" s="142"/>
      <c r="H57" s="142"/>
      <c r="I57" s="142"/>
    </row>
    <row r="58" spans="2:16" ht="17.25" customHeight="1" x14ac:dyDescent="0.35">
      <c r="B58" s="143"/>
      <c r="C58" s="143" t="s">
        <v>66</v>
      </c>
      <c r="D58" s="45"/>
    </row>
    <row r="59" spans="2:16" ht="17.25" customHeight="1" x14ac:dyDescent="0.35">
      <c r="B59" s="144"/>
      <c r="C59" s="234" t="s">
        <v>101</v>
      </c>
      <c r="D59" s="234"/>
      <c r="E59" s="145"/>
    </row>
    <row r="60" spans="2:16" ht="13.2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3" priority="85" stopIfTrue="1" operator="lessThan">
      <formula>0</formula>
    </cfRule>
  </conditionalFormatting>
  <conditionalFormatting sqref="K28:K29 K31:K34 M28:M29 M31:M34 O28:O29 O31:O34">
    <cfRule type="cellIs" dxfId="92" priority="54" stopIfTrue="1" operator="lessThan">
      <formula>0</formula>
    </cfRule>
  </conditionalFormatting>
  <conditionalFormatting sqref="G35:H35">
    <cfRule type="cellIs" dxfId="91" priority="26" stopIfTrue="1" operator="lessThan">
      <formula>0</formula>
    </cfRule>
  </conditionalFormatting>
  <conditionalFormatting sqref="I35:J35">
    <cfRule type="cellIs" dxfId="90" priority="25" stopIfTrue="1" operator="lessThan">
      <formula>0</formula>
    </cfRule>
  </conditionalFormatting>
  <conditionalFormatting sqref="K35:L35">
    <cfRule type="cellIs" dxfId="89" priority="24" stopIfTrue="1" operator="lessThan">
      <formula>0</formula>
    </cfRule>
  </conditionalFormatting>
  <conditionalFormatting sqref="M35:N35">
    <cfRule type="cellIs" dxfId="88" priority="23" stopIfTrue="1" operator="lessThan">
      <formula>0</formula>
    </cfRule>
  </conditionalFormatting>
  <conditionalFormatting sqref="O35:P35">
    <cfRule type="cellIs" dxfId="87" priority="22" stopIfTrue="1" operator="lessThan">
      <formula>0</formula>
    </cfRule>
  </conditionalFormatting>
  <conditionalFormatting sqref="G38:G39 I38:I39 K38:K39 M38:M39 O38:O39">
    <cfRule type="cellIs" dxfId="86" priority="21" stopIfTrue="1" operator="lessThan">
      <formula>0</formula>
    </cfRule>
  </conditionalFormatting>
  <conditionalFormatting sqref="F43">
    <cfRule type="cellIs" dxfId="85" priority="20" stopIfTrue="1" operator="lessThan">
      <formula>0</formula>
    </cfRule>
  </conditionalFormatting>
  <conditionalFormatting sqref="E43">
    <cfRule type="cellIs" dxfId="84" priority="18" stopIfTrue="1" operator="lessThan">
      <formula>0</formula>
    </cfRule>
  </conditionalFormatting>
  <conditionalFormatting sqref="H43 J43 L43 N43">
    <cfRule type="cellIs" dxfId="83" priority="16" stopIfTrue="1" operator="lessThan">
      <formula>0</formula>
    </cfRule>
  </conditionalFormatting>
  <conditionalFormatting sqref="G43 I43 K43 M43 O43">
    <cfRule type="cellIs" dxfId="82" priority="15" stopIfTrue="1" operator="lessThan">
      <formula>0</formula>
    </cfRule>
  </conditionalFormatting>
  <conditionalFormatting sqref="G41:G42 I41:I42 K41:K42 M41:M42 O41:O42">
    <cfRule type="cellIs" dxfId="81" priority="14" stopIfTrue="1" operator="lessThan">
      <formula>0</formula>
    </cfRule>
  </conditionalFormatting>
  <conditionalFormatting sqref="G47:O48">
    <cfRule type="cellIs" dxfId="80" priority="13" stopIfTrue="1" operator="lessThan">
      <formula>0</formula>
    </cfRule>
  </conditionalFormatting>
  <conditionalFormatting sqref="F44">
    <cfRule type="cellIs" dxfId="79" priority="12" stopIfTrue="1" operator="lessThan">
      <formula>0</formula>
    </cfRule>
  </conditionalFormatting>
  <conditionalFormatting sqref="G44">
    <cfRule type="cellIs" dxfId="78" priority="11" stopIfTrue="1" operator="lessThan">
      <formula>0</formula>
    </cfRule>
  </conditionalFormatting>
  <conditionalFormatting sqref="H44">
    <cfRule type="cellIs" dxfId="77" priority="10" stopIfTrue="1" operator="lessThan">
      <formula>0</formula>
    </cfRule>
  </conditionalFormatting>
  <conditionalFormatting sqref="I44">
    <cfRule type="cellIs" dxfId="76" priority="9" stopIfTrue="1" operator="lessThan">
      <formula>0</formula>
    </cfRule>
  </conditionalFormatting>
  <conditionalFormatting sqref="J44">
    <cfRule type="cellIs" dxfId="75" priority="8" stopIfTrue="1" operator="lessThan">
      <formula>0</formula>
    </cfRule>
  </conditionalFormatting>
  <conditionalFormatting sqref="K44">
    <cfRule type="cellIs" dxfId="74" priority="7" stopIfTrue="1" operator="lessThan">
      <formula>0</formula>
    </cfRule>
  </conditionalFormatting>
  <conditionalFormatting sqref="L44">
    <cfRule type="cellIs" dxfId="73" priority="6" stopIfTrue="1" operator="lessThan">
      <formula>0</formula>
    </cfRule>
  </conditionalFormatting>
  <conditionalFormatting sqref="M44">
    <cfRule type="cellIs" dxfId="72" priority="5" stopIfTrue="1" operator="lessThan">
      <formula>0</formula>
    </cfRule>
  </conditionalFormatting>
  <conditionalFormatting sqref="N44">
    <cfRule type="cellIs" dxfId="71" priority="4" stopIfTrue="1" operator="lessThan">
      <formula>0</formula>
    </cfRule>
  </conditionalFormatting>
  <conditionalFormatting sqref="O44">
    <cfRule type="cellIs" dxfId="70" priority="3" stopIfTrue="1" operator="lessThan">
      <formula>0</formula>
    </cfRule>
  </conditionalFormatting>
  <conditionalFormatting sqref="P44">
    <cfRule type="cellIs" dxfId="69" priority="2" stopIfTrue="1" operator="lessThan">
      <formula>0</formula>
    </cfRule>
  </conditionalFormatting>
  <conditionalFormatting sqref="P43">
    <cfRule type="cellIs" dxfId="6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R59"/>
  <sheetViews>
    <sheetView topLeftCell="A18" zoomScale="80" zoomScaleNormal="80" workbookViewId="0">
      <selection activeCell="O40" sqref="O40"/>
    </sheetView>
  </sheetViews>
  <sheetFormatPr defaultColWidth="9.1796875" defaultRowHeight="15.5" x14ac:dyDescent="0.35"/>
  <cols>
    <col min="1" max="1" width="1.81640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7" width="9.1796875" style="11"/>
    <col min="18" max="18" width="13.08984375" style="11" bestFit="1" customWidth="1"/>
    <col min="19" max="16384" width="9.179687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f>'Cover Page'!C7</f>
        <v>0</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Aetna Life Insurance Company</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f>'Cover Page'!C9</f>
        <v>0</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2021</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8"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8"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8" s="25" customFormat="1" ht="31.5" thickBot="1" x14ac:dyDescent="0.4">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8"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8" s="25" customFormat="1" x14ac:dyDescent="0.35">
      <c r="A21" s="37"/>
      <c r="B21" s="68" t="s">
        <v>0</v>
      </c>
      <c r="C21" s="106" t="s">
        <v>64</v>
      </c>
      <c r="D21" s="406"/>
      <c r="E21" s="151"/>
      <c r="F21" s="152"/>
      <c r="G21" s="151"/>
      <c r="H21" s="153"/>
      <c r="I21" s="151"/>
      <c r="J21" s="152"/>
      <c r="K21" s="151"/>
      <c r="L21" s="152"/>
      <c r="M21" s="151"/>
      <c r="N21" s="153"/>
      <c r="O21" s="151"/>
      <c r="P21" s="152"/>
    </row>
    <row r="22" spans="1:18" s="25" customFormat="1" x14ac:dyDescent="0.35">
      <c r="A22" s="37"/>
      <c r="B22" s="75"/>
      <c r="C22" s="76">
        <v>1.1000000000000001</v>
      </c>
      <c r="D22" s="393" t="s">
        <v>15</v>
      </c>
      <c r="E22" s="412"/>
      <c r="F22" s="155"/>
      <c r="G22" s="154"/>
      <c r="H22" s="155"/>
      <c r="I22" s="154"/>
      <c r="J22" s="155"/>
      <c r="K22" s="154">
        <v>1300528.240926302</v>
      </c>
      <c r="L22" s="155">
        <v>1300528.240926302</v>
      </c>
      <c r="M22" s="154">
        <v>5912239.3426825227</v>
      </c>
      <c r="N22" s="155">
        <v>5912239.3426825227</v>
      </c>
      <c r="O22" s="154">
        <v>123472689.41639116</v>
      </c>
      <c r="P22" s="155">
        <v>123472689.41639116</v>
      </c>
      <c r="R22" s="425"/>
    </row>
    <row r="23" spans="1:18" s="25" customFormat="1" x14ac:dyDescent="0.35">
      <c r="A23" s="37"/>
      <c r="B23" s="75"/>
      <c r="C23" s="76">
        <v>1.2</v>
      </c>
      <c r="D23" s="393" t="s">
        <v>16</v>
      </c>
      <c r="E23" s="154"/>
      <c r="F23" s="155"/>
      <c r="G23" s="154"/>
      <c r="H23" s="155"/>
      <c r="I23" s="154"/>
      <c r="J23" s="155"/>
      <c r="K23" s="154">
        <v>0</v>
      </c>
      <c r="L23" s="155"/>
      <c r="M23" s="154"/>
      <c r="N23" s="155"/>
      <c r="O23" s="154"/>
      <c r="P23" s="155"/>
    </row>
    <row r="24" spans="1:18" s="25" customFormat="1" x14ac:dyDescent="0.35">
      <c r="A24" s="37"/>
      <c r="B24" s="75"/>
      <c r="C24" s="76">
        <v>1.3</v>
      </c>
      <c r="D24" s="393" t="s">
        <v>34</v>
      </c>
      <c r="E24" s="154"/>
      <c r="F24" s="155"/>
      <c r="G24" s="154"/>
      <c r="H24" s="155"/>
      <c r="I24" s="154"/>
      <c r="J24" s="155"/>
      <c r="K24" s="154"/>
      <c r="L24" s="155"/>
      <c r="M24" s="154"/>
      <c r="N24" s="155"/>
      <c r="O24" s="154"/>
      <c r="P24" s="155"/>
    </row>
    <row r="25" spans="1:18" s="25" customFormat="1" x14ac:dyDescent="0.35">
      <c r="A25" s="37"/>
      <c r="B25" s="75"/>
      <c r="C25" s="76">
        <v>1.4</v>
      </c>
      <c r="D25" s="393" t="s">
        <v>17</v>
      </c>
      <c r="E25" s="154"/>
      <c r="F25" s="155"/>
      <c r="G25" s="154"/>
      <c r="H25" s="155"/>
      <c r="I25" s="154"/>
      <c r="J25" s="155"/>
      <c r="K25" s="154">
        <v>3606.9896499981314</v>
      </c>
      <c r="L25" s="155">
        <v>3606.9896499981314</v>
      </c>
      <c r="M25" s="154">
        <v>16397.480228632787</v>
      </c>
      <c r="N25" s="155">
        <v>16397.480228632787</v>
      </c>
      <c r="O25" s="154">
        <v>342449.09012136905</v>
      </c>
      <c r="P25" s="155">
        <v>342449.09012136905</v>
      </c>
    </row>
    <row r="26" spans="1:18" s="25" customFormat="1" x14ac:dyDescent="0.35">
      <c r="A26" s="37"/>
      <c r="B26" s="156"/>
      <c r="C26" s="157"/>
      <c r="D26" s="407"/>
      <c r="E26" s="158"/>
      <c r="F26" s="159"/>
      <c r="G26" s="158"/>
      <c r="H26" s="160"/>
      <c r="I26" s="158"/>
      <c r="J26" s="159"/>
      <c r="K26" s="158"/>
      <c r="L26" s="159"/>
      <c r="M26" s="158"/>
      <c r="N26" s="160"/>
      <c r="O26" s="158"/>
      <c r="P26" s="159"/>
    </row>
    <row r="27" spans="1:18" s="25" customFormat="1" x14ac:dyDescent="0.35">
      <c r="A27" s="37"/>
      <c r="B27" s="75" t="s">
        <v>1</v>
      </c>
      <c r="C27" s="111" t="s">
        <v>65</v>
      </c>
      <c r="D27" s="408"/>
      <c r="E27" s="161"/>
      <c r="F27" s="162"/>
      <c r="G27" s="161"/>
      <c r="H27" s="163"/>
      <c r="I27" s="161"/>
      <c r="J27" s="162"/>
      <c r="K27" s="161"/>
      <c r="L27" s="162"/>
      <c r="M27" s="161"/>
      <c r="N27" s="163"/>
      <c r="O27" s="161"/>
      <c r="P27" s="162"/>
    </row>
    <row r="28" spans="1:18" s="25" customFormat="1" x14ac:dyDescent="0.35">
      <c r="A28" s="37"/>
      <c r="B28" s="75"/>
      <c r="C28" s="76">
        <v>2.1</v>
      </c>
      <c r="D28" s="393" t="s">
        <v>39</v>
      </c>
      <c r="E28" s="161"/>
      <c r="F28" s="162"/>
      <c r="G28" s="161"/>
      <c r="H28" s="163"/>
      <c r="I28" s="161"/>
      <c r="J28" s="162"/>
      <c r="K28" s="161"/>
      <c r="L28" s="162"/>
      <c r="M28" s="161"/>
      <c r="N28" s="163"/>
      <c r="O28" s="161"/>
      <c r="P28" s="162"/>
    </row>
    <row r="29" spans="1:18" s="25" customFormat="1" x14ac:dyDescent="0.35">
      <c r="A29" s="37"/>
      <c r="B29" s="75"/>
      <c r="C29" s="76"/>
      <c r="D29" s="393" t="s">
        <v>55</v>
      </c>
      <c r="E29" s="154"/>
      <c r="F29" s="164"/>
      <c r="G29" s="154"/>
      <c r="H29" s="164"/>
      <c r="I29" s="154"/>
      <c r="J29" s="164"/>
      <c r="K29" s="154">
        <v>591748.18484236882</v>
      </c>
      <c r="L29" s="164"/>
      <c r="M29" s="154">
        <v>3195833.7866080487</v>
      </c>
      <c r="N29" s="164"/>
      <c r="O29" s="154">
        <v>90054852.73854959</v>
      </c>
      <c r="P29" s="164"/>
    </row>
    <row r="30" spans="1:18" s="25" customFormat="1" ht="28.5" customHeight="1" x14ac:dyDescent="0.35">
      <c r="A30" s="37"/>
      <c r="B30" s="75"/>
      <c r="C30" s="76"/>
      <c r="D30" s="395" t="s">
        <v>54</v>
      </c>
      <c r="E30" s="165"/>
      <c r="F30" s="155"/>
      <c r="G30" s="165"/>
      <c r="H30" s="155"/>
      <c r="I30" s="165"/>
      <c r="J30" s="155"/>
      <c r="K30" s="165"/>
      <c r="L30" s="155">
        <v>562628.30000000098</v>
      </c>
      <c r="M30" s="165"/>
      <c r="N30" s="155">
        <v>3038567.0400000056</v>
      </c>
      <c r="O30" s="165"/>
      <c r="P30" s="155">
        <v>85623260.030003279</v>
      </c>
    </row>
    <row r="31" spans="1:18" s="37" customFormat="1" x14ac:dyDescent="0.35">
      <c r="B31" s="90"/>
      <c r="C31" s="76">
        <v>2.2000000000000002</v>
      </c>
      <c r="D31" s="393" t="s">
        <v>35</v>
      </c>
      <c r="E31" s="161"/>
      <c r="F31" s="162"/>
      <c r="G31" s="161"/>
      <c r="H31" s="163"/>
      <c r="I31" s="161"/>
      <c r="J31" s="162"/>
      <c r="K31" s="161"/>
      <c r="L31" s="162"/>
      <c r="M31" s="161"/>
      <c r="N31" s="163"/>
      <c r="O31" s="161"/>
      <c r="P31" s="162"/>
    </row>
    <row r="32" spans="1:18" s="37" customFormat="1" ht="31" x14ac:dyDescent="0.35">
      <c r="B32" s="90"/>
      <c r="C32" s="76"/>
      <c r="D32" s="395" t="s">
        <v>51</v>
      </c>
      <c r="E32" s="154"/>
      <c r="F32" s="164"/>
      <c r="G32" s="154"/>
      <c r="H32" s="166"/>
      <c r="I32" s="154"/>
      <c r="J32" s="164"/>
      <c r="K32" s="154">
        <v>42317.321240951962</v>
      </c>
      <c r="L32" s="164"/>
      <c r="M32" s="154">
        <v>228541.68114872382</v>
      </c>
      <c r="N32" s="166"/>
      <c r="O32" s="154">
        <v>6440036.8776103249</v>
      </c>
      <c r="P32" s="164"/>
    </row>
    <row r="33" spans="1:16" s="37" customFormat="1" ht="31" x14ac:dyDescent="0.35">
      <c r="B33" s="90"/>
      <c r="C33" s="76"/>
      <c r="D33" s="395" t="s">
        <v>44</v>
      </c>
      <c r="E33" s="165"/>
      <c r="F33" s="155"/>
      <c r="G33" s="165"/>
      <c r="H33" s="167"/>
      <c r="I33" s="165"/>
      <c r="J33" s="155"/>
      <c r="K33" s="165"/>
      <c r="L33" s="155">
        <v>0</v>
      </c>
      <c r="M33" s="165"/>
      <c r="N33" s="167">
        <v>34681.969999999994</v>
      </c>
      <c r="O33" s="165"/>
      <c r="P33" s="155">
        <v>1346740.9322800417</v>
      </c>
    </row>
    <row r="34" spans="1:16" s="25" customFormat="1" x14ac:dyDescent="0.35">
      <c r="A34" s="37"/>
      <c r="B34" s="75"/>
      <c r="C34" s="76">
        <v>2.2999999999999998</v>
      </c>
      <c r="D34" s="393" t="s">
        <v>28</v>
      </c>
      <c r="E34" s="154"/>
      <c r="F34" s="164"/>
      <c r="G34" s="154"/>
      <c r="H34" s="166"/>
      <c r="I34" s="154"/>
      <c r="J34" s="164"/>
      <c r="K34" s="154">
        <v>28744.135186144948</v>
      </c>
      <c r="L34" s="164"/>
      <c r="M34" s="154">
        <v>264082.06448222301</v>
      </c>
      <c r="N34" s="166"/>
      <c r="O34" s="154">
        <v>6981312.8003316298</v>
      </c>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v>634.20681451944415</v>
      </c>
      <c r="L36" s="164"/>
      <c r="M36" s="154">
        <v>3425.138627300078</v>
      </c>
      <c r="N36" s="166"/>
      <c r="O36" s="154">
        <v>96516.394558180487</v>
      </c>
      <c r="P36" s="164"/>
    </row>
    <row r="37" spans="1:16" s="37" customFormat="1" ht="31" x14ac:dyDescent="0.35">
      <c r="B37" s="90"/>
      <c r="C37" s="76"/>
      <c r="D37" s="395" t="s">
        <v>43</v>
      </c>
      <c r="E37" s="165"/>
      <c r="F37" s="155"/>
      <c r="G37" s="165"/>
      <c r="H37" s="167"/>
      <c r="I37" s="165"/>
      <c r="J37" s="155"/>
      <c r="K37" s="165"/>
      <c r="L37" s="155"/>
      <c r="M37" s="165"/>
      <c r="N37" s="167"/>
      <c r="O37" s="165"/>
      <c r="P37" s="155"/>
    </row>
    <row r="38" spans="1:16" s="25" customFormat="1" x14ac:dyDescent="0.35">
      <c r="A38" s="37"/>
      <c r="B38" s="75"/>
      <c r="C38" s="76">
        <v>2.5</v>
      </c>
      <c r="D38" s="393" t="s">
        <v>29</v>
      </c>
      <c r="E38" s="154"/>
      <c r="F38" s="164"/>
      <c r="G38" s="154"/>
      <c r="H38" s="166"/>
      <c r="I38" s="154"/>
      <c r="J38" s="164"/>
      <c r="K38" s="154"/>
      <c r="L38" s="164"/>
      <c r="M38" s="154"/>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v>17.42761707110952</v>
      </c>
      <c r="L40" s="164"/>
      <c r="M40" s="154">
        <v>98.079310643145391</v>
      </c>
      <c r="N40" s="166"/>
      <c r="O40" s="154">
        <v>2763.7600909280886</v>
      </c>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v>300.89879531026003</v>
      </c>
      <c r="L45" s="169"/>
      <c r="M45" s="154">
        <v>2764.4587165749563</v>
      </c>
      <c r="N45" s="170"/>
      <c r="O45" s="154">
        <v>73081.642488114783</v>
      </c>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605672.10653345613</v>
      </c>
      <c r="L51" s="104">
        <f>L30+L33+L37+L41+L44+L47+L48+L50</f>
        <v>562628.30000000098</v>
      </c>
      <c r="M51" s="103">
        <f>M29+M32-M34+M36-M38+M40+M43-M45+M47+M48-M49+M50</f>
        <v>3161052.1624959172</v>
      </c>
      <c r="N51" s="104">
        <f>N30+N33+N37+N41+N44+N47+N48+N50</f>
        <v>3073249.0100000058</v>
      </c>
      <c r="O51" s="103">
        <f>O29+O32-O34+O36-O38+O40+O43-O45+O47+O48-O49+O50</f>
        <v>89539775.32798928</v>
      </c>
      <c r="P51" s="104">
        <f>P30+P33+P37+P41+P44+P47+P48+P50</f>
        <v>86970000.962283328</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25" customHeight="1" x14ac:dyDescent="0.35">
      <c r="A55" s="37"/>
      <c r="B55" s="143"/>
      <c r="C55" s="143"/>
      <c r="D55" s="180" t="s">
        <v>137</v>
      </c>
    </row>
    <row r="56" spans="1:16" s="25" customFormat="1" x14ac:dyDescent="0.35">
      <c r="A56" s="37"/>
      <c r="B56" s="143"/>
      <c r="C56" s="143"/>
      <c r="D56" s="143" t="s">
        <v>71</v>
      </c>
    </row>
    <row r="57" spans="1:16" s="25" customFormat="1" ht="13.25" customHeight="1" x14ac:dyDescent="0.35">
      <c r="A57" s="37"/>
      <c r="B57" s="143"/>
      <c r="C57" s="143"/>
      <c r="D57" s="143" t="s">
        <v>66</v>
      </c>
      <c r="E57" s="181"/>
    </row>
    <row r="58" spans="1:16" s="25" customFormat="1" ht="13.25" customHeight="1" x14ac:dyDescent="0.35">
      <c r="A58" s="37"/>
      <c r="B58" s="24"/>
      <c r="C58" s="144"/>
      <c r="D58" s="180" t="s">
        <v>101</v>
      </c>
    </row>
    <row r="59" spans="1:16" s="25" customFormat="1" ht="13.2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7" priority="129" stopIfTrue="1" operator="lessThan">
      <formula>0</formula>
    </cfRule>
  </conditionalFormatting>
  <conditionalFormatting sqref="O49 O45 M45 M49 K45 K49 K40 O40 O38 M38 K38 K34 M34 O34 L41 N41 P41 K32 M32 O32 K36 M36 O36 L33 N33 P33 L37 N37 P37 L44 N44 P44">
    <cfRule type="cellIs" dxfId="66" priority="53" stopIfTrue="1" operator="lessThan">
      <formula>0</formula>
    </cfRule>
  </conditionalFormatting>
  <conditionalFormatting sqref="G22:G25">
    <cfRule type="cellIs" dxfId="65" priority="50" stopIfTrue="1" operator="lessThan">
      <formula>0</formula>
    </cfRule>
  </conditionalFormatting>
  <conditionalFormatting sqref="I22:I25">
    <cfRule type="cellIs" dxfId="64" priority="49" stopIfTrue="1" operator="lessThan">
      <formula>0</formula>
    </cfRule>
  </conditionalFormatting>
  <conditionalFormatting sqref="K22:K24">
    <cfRule type="cellIs" dxfId="63" priority="48" stopIfTrue="1" operator="lessThan">
      <formula>0</formula>
    </cfRule>
  </conditionalFormatting>
  <conditionalFormatting sqref="M22:M25">
    <cfRule type="cellIs" dxfId="62" priority="47" stopIfTrue="1" operator="lessThan">
      <formula>0</formula>
    </cfRule>
  </conditionalFormatting>
  <conditionalFormatting sqref="O22:O25">
    <cfRule type="cellIs" dxfId="61" priority="46" stopIfTrue="1" operator="lessThan">
      <formula>0</formula>
    </cfRule>
  </conditionalFormatting>
  <conditionalFormatting sqref="G29 H30">
    <cfRule type="cellIs" dxfId="60" priority="45" stopIfTrue="1" operator="lessThan">
      <formula>0</formula>
    </cfRule>
  </conditionalFormatting>
  <conditionalFormatting sqref="I29 J30">
    <cfRule type="cellIs" dxfId="59" priority="44" stopIfTrue="1" operator="lessThan">
      <formula>0</formula>
    </cfRule>
  </conditionalFormatting>
  <conditionalFormatting sqref="K29 L30">
    <cfRule type="cellIs" dxfId="58" priority="43" stopIfTrue="1" operator="lessThan">
      <formula>0</formula>
    </cfRule>
  </conditionalFormatting>
  <conditionalFormatting sqref="M29 N30">
    <cfRule type="cellIs" dxfId="57" priority="42" stopIfTrue="1" operator="lessThan">
      <formula>0</formula>
    </cfRule>
  </conditionalFormatting>
  <conditionalFormatting sqref="O29 P30">
    <cfRule type="cellIs" dxfId="56" priority="41" stopIfTrue="1" operator="lessThan">
      <formula>0</formula>
    </cfRule>
  </conditionalFormatting>
  <conditionalFormatting sqref="F22">
    <cfRule type="cellIs" dxfId="55" priority="40" stopIfTrue="1" operator="lessThan">
      <formula>0</formula>
    </cfRule>
  </conditionalFormatting>
  <conditionalFormatting sqref="F23">
    <cfRule type="cellIs" dxfId="54" priority="39" stopIfTrue="1" operator="lessThan">
      <formula>0</formula>
    </cfRule>
  </conditionalFormatting>
  <conditionalFormatting sqref="F24">
    <cfRule type="cellIs" dxfId="53" priority="38" stopIfTrue="1" operator="lessThan">
      <formula>0</formula>
    </cfRule>
  </conditionalFormatting>
  <conditionalFormatting sqref="F25">
    <cfRule type="cellIs" dxfId="52" priority="37" stopIfTrue="1" operator="lessThan">
      <formula>0</formula>
    </cfRule>
  </conditionalFormatting>
  <conditionalFormatting sqref="H22">
    <cfRule type="cellIs" dxfId="51" priority="36" stopIfTrue="1" operator="lessThan">
      <formula>0</formula>
    </cfRule>
  </conditionalFormatting>
  <conditionalFormatting sqref="H23">
    <cfRule type="cellIs" dxfId="50" priority="35" stopIfTrue="1" operator="lessThan">
      <formula>0</formula>
    </cfRule>
  </conditionalFormatting>
  <conditionalFormatting sqref="H24">
    <cfRule type="cellIs" dxfId="49" priority="34" stopIfTrue="1" operator="lessThan">
      <formula>0</formula>
    </cfRule>
  </conditionalFormatting>
  <conditionalFormatting sqref="H25">
    <cfRule type="cellIs" dxfId="48" priority="33" stopIfTrue="1" operator="lessThan">
      <formula>0</formula>
    </cfRule>
  </conditionalFormatting>
  <conditionalFormatting sqref="J22">
    <cfRule type="cellIs" dxfId="47" priority="32" stopIfTrue="1" operator="lessThan">
      <formula>0</formula>
    </cfRule>
  </conditionalFormatting>
  <conditionalFormatting sqref="J23">
    <cfRule type="cellIs" dxfId="46" priority="31" stopIfTrue="1" operator="lessThan">
      <formula>0</formula>
    </cfRule>
  </conditionalFormatting>
  <conditionalFormatting sqref="J24">
    <cfRule type="cellIs" dxfId="45" priority="30" stopIfTrue="1" operator="lessThan">
      <formula>0</formula>
    </cfRule>
  </conditionalFormatting>
  <conditionalFormatting sqref="J25">
    <cfRule type="cellIs" dxfId="44" priority="29" stopIfTrue="1" operator="lessThan">
      <formula>0</formula>
    </cfRule>
  </conditionalFormatting>
  <conditionalFormatting sqref="E51">
    <cfRule type="cellIs" dxfId="43" priority="28" stopIfTrue="1" operator="lessThan">
      <formula>0</formula>
    </cfRule>
  </conditionalFormatting>
  <conditionalFormatting sqref="F51">
    <cfRule type="cellIs" dxfId="42" priority="27" stopIfTrue="1" operator="lessThan">
      <formula>0</formula>
    </cfRule>
  </conditionalFormatting>
  <conditionalFormatting sqref="L22">
    <cfRule type="cellIs" dxfId="41" priority="26" stopIfTrue="1" operator="lessThan">
      <formula>0</formula>
    </cfRule>
  </conditionalFormatting>
  <conditionalFormatting sqref="L23">
    <cfRule type="cellIs" dxfId="40" priority="25" stopIfTrue="1" operator="lessThan">
      <formula>0</formula>
    </cfRule>
  </conditionalFormatting>
  <conditionalFormatting sqref="L24">
    <cfRule type="cellIs" dxfId="39" priority="24" stopIfTrue="1" operator="lessThan">
      <formula>0</formula>
    </cfRule>
  </conditionalFormatting>
  <conditionalFormatting sqref="N23">
    <cfRule type="cellIs" dxfId="38" priority="21" stopIfTrue="1" operator="lessThan">
      <formula>0</formula>
    </cfRule>
  </conditionalFormatting>
  <conditionalFormatting sqref="N22">
    <cfRule type="cellIs" dxfId="37" priority="22" stopIfTrue="1" operator="lessThan">
      <formula>0</formula>
    </cfRule>
  </conditionalFormatting>
  <conditionalFormatting sqref="N24">
    <cfRule type="cellIs" dxfId="36" priority="20" stopIfTrue="1" operator="lessThan">
      <formula>0</formula>
    </cfRule>
  </conditionalFormatting>
  <conditionalFormatting sqref="N25">
    <cfRule type="cellIs" dxfId="35" priority="19" stopIfTrue="1" operator="lessThan">
      <formula>0</formula>
    </cfRule>
  </conditionalFormatting>
  <conditionalFormatting sqref="P22">
    <cfRule type="cellIs" dxfId="34" priority="18" stopIfTrue="1" operator="lessThan">
      <formula>0</formula>
    </cfRule>
  </conditionalFormatting>
  <conditionalFormatting sqref="P23">
    <cfRule type="cellIs" dxfId="33" priority="17" stopIfTrue="1" operator="lessThan">
      <formula>0</formula>
    </cfRule>
  </conditionalFormatting>
  <conditionalFormatting sqref="P24">
    <cfRule type="cellIs" dxfId="32" priority="16" stopIfTrue="1" operator="lessThan">
      <formula>0</formula>
    </cfRule>
  </conditionalFormatting>
  <conditionalFormatting sqref="P25">
    <cfRule type="cellIs" dxfId="31" priority="15" stopIfTrue="1" operator="lessThan">
      <formula>0</formula>
    </cfRule>
  </conditionalFormatting>
  <conditionalFormatting sqref="G51">
    <cfRule type="cellIs" dxfId="30" priority="14" stopIfTrue="1" operator="lessThan">
      <formula>0</formula>
    </cfRule>
  </conditionalFormatting>
  <conditionalFormatting sqref="H51">
    <cfRule type="cellIs" dxfId="29" priority="13" stopIfTrue="1" operator="lessThan">
      <formula>0</formula>
    </cfRule>
  </conditionalFormatting>
  <conditionalFormatting sqref="I51">
    <cfRule type="cellIs" dxfId="28" priority="12" stopIfTrue="1" operator="lessThan">
      <formula>0</formula>
    </cfRule>
  </conditionalFormatting>
  <conditionalFormatting sqref="J51">
    <cfRule type="cellIs" dxfId="27" priority="11" stopIfTrue="1" operator="lessThan">
      <formula>0</formula>
    </cfRule>
  </conditionalFormatting>
  <conditionalFormatting sqref="K51">
    <cfRule type="cellIs" dxfId="26" priority="10" stopIfTrue="1" operator="lessThan">
      <formula>0</formula>
    </cfRule>
  </conditionalFormatting>
  <conditionalFormatting sqref="L51">
    <cfRule type="cellIs" dxfId="25" priority="9" stopIfTrue="1" operator="lessThan">
      <formula>0</formula>
    </cfRule>
  </conditionalFormatting>
  <conditionalFormatting sqref="M51">
    <cfRule type="cellIs" dxfId="24" priority="8" stopIfTrue="1" operator="lessThan">
      <formula>0</formula>
    </cfRule>
  </conditionalFormatting>
  <conditionalFormatting sqref="N51">
    <cfRule type="cellIs" dxfId="23" priority="7" stopIfTrue="1" operator="lessThan">
      <formula>0</formula>
    </cfRule>
  </conditionalFormatting>
  <conditionalFormatting sqref="O51">
    <cfRule type="cellIs" dxfId="22" priority="6" stopIfTrue="1" operator="lessThan">
      <formula>0</formula>
    </cfRule>
  </conditionalFormatting>
  <conditionalFormatting sqref="P51">
    <cfRule type="cellIs" dxfId="21" priority="5" stopIfTrue="1" operator="lessThan">
      <formula>0</formula>
    </cfRule>
  </conditionalFormatting>
  <conditionalFormatting sqref="K25">
    <cfRule type="cellIs" dxfId="20" priority="2" stopIfTrue="1" operator="lessThan">
      <formula>0</formula>
    </cfRule>
  </conditionalFormatting>
  <conditionalFormatting sqref="M40">
    <cfRule type="cellIs" dxfId="19" priority="3" stopIfTrue="1" operator="lessThan">
      <formula>0</formula>
    </cfRule>
  </conditionalFormatting>
  <conditionalFormatting sqref="L25">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67" zoomScale="80" zoomScaleNormal="80" workbookViewId="0">
      <selection activeCell="B34" sqref="B34"/>
    </sheetView>
  </sheetViews>
  <sheetFormatPr defaultRowHeight="15.5" x14ac:dyDescent="0.35"/>
  <cols>
    <col min="1" max="1" width="1.81640625" style="2" customWidth="1"/>
    <col min="2" max="2" width="69.81640625" style="184" customWidth="1"/>
    <col min="3" max="3" width="18.54296875" customWidth="1"/>
    <col min="4" max="4" width="67.81640625"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f>'Cover Page'!C7</f>
        <v>0</v>
      </c>
      <c r="D6" s="334" t="s">
        <v>125</v>
      </c>
    </row>
    <row r="7" spans="2:5" s="2" customFormat="1" ht="15.75" customHeight="1" x14ac:dyDescent="0.35">
      <c r="B7" s="42" t="s">
        <v>88</v>
      </c>
    </row>
    <row r="8" spans="2:5" s="2" customFormat="1" ht="15" customHeight="1" x14ac:dyDescent="0.35">
      <c r="B8" s="183" t="str">
        <f>'Cover Page'!C8</f>
        <v>Aetna Life Insurance Company</v>
      </c>
    </row>
    <row r="9" spans="2:5" s="2" customFormat="1" ht="15.75" customHeight="1" x14ac:dyDescent="0.35">
      <c r="B9" s="52" t="s">
        <v>90</v>
      </c>
    </row>
    <row r="10" spans="2:5" s="2" customFormat="1" ht="15" customHeight="1" x14ac:dyDescent="0.35">
      <c r="B10" s="183">
        <f>'Cover Page'!C9</f>
        <v>0</v>
      </c>
    </row>
    <row r="11" spans="2:5" s="2" customFormat="1" x14ac:dyDescent="0.35">
      <c r="B11" s="52" t="s">
        <v>85</v>
      </c>
    </row>
    <row r="12" spans="2:5" s="2" customFormat="1" x14ac:dyDescent="0.35">
      <c r="B12" s="183" t="str">
        <f>'Cover Page'!C6</f>
        <v>2021</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77.5" x14ac:dyDescent="0.35">
      <c r="B18" s="417" t="s">
        <v>161</v>
      </c>
      <c r="C18" s="197"/>
      <c r="D18" s="333" t="s">
        <v>162</v>
      </c>
      <c r="E18" s="193"/>
    </row>
    <row r="19" spans="2:5" s="184" customFormat="1" ht="35.25" customHeight="1" x14ac:dyDescent="0.35">
      <c r="B19" s="188"/>
      <c r="C19" s="197"/>
      <c r="D19" s="333"/>
      <c r="E19" s="193"/>
    </row>
    <row r="20" spans="2:5" s="184" customFormat="1" ht="35.25" customHeight="1" x14ac:dyDescent="0.35">
      <c r="B20" s="188"/>
      <c r="C20" s="197"/>
      <c r="D20" s="333"/>
      <c r="E20" s="193"/>
    </row>
    <row r="21" spans="2:5" s="184" customFormat="1" ht="35.25" customHeight="1" x14ac:dyDescent="0.35">
      <c r="B21" s="188"/>
      <c r="C21" s="197"/>
      <c r="D21" s="333"/>
      <c r="E21" s="193"/>
    </row>
    <row r="22" spans="2:5" s="184" customFormat="1" ht="35.25" customHeight="1" x14ac:dyDescent="0.35">
      <c r="B22" s="188"/>
      <c r="C22" s="197"/>
      <c r="D22" s="333"/>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139.5" x14ac:dyDescent="0.35">
      <c r="B26" s="188" t="s">
        <v>163</v>
      </c>
      <c r="C26" s="197"/>
      <c r="D26" s="416" t="s">
        <v>164</v>
      </c>
      <c r="E26" s="193"/>
    </row>
    <row r="27" spans="2:5" s="184" customFormat="1" ht="77.5" x14ac:dyDescent="0.35">
      <c r="B27" s="188"/>
      <c r="C27" s="197"/>
      <c r="D27" s="333" t="s">
        <v>165</v>
      </c>
      <c r="E27" s="193"/>
    </row>
    <row r="28" spans="2:5" s="184" customFormat="1" ht="35.25" customHeight="1" x14ac:dyDescent="0.35">
      <c r="B28" s="188"/>
      <c r="C28" s="197"/>
      <c r="D28" s="333"/>
      <c r="E28" s="193"/>
    </row>
    <row r="29" spans="2:5" s="184" customFormat="1" ht="35.25" customHeight="1" x14ac:dyDescent="0.35">
      <c r="B29" s="188"/>
      <c r="C29" s="199"/>
      <c r="D29" s="333"/>
      <c r="E29" s="193"/>
    </row>
    <row r="30" spans="2:5" s="184" customFormat="1" ht="35.25" customHeight="1" x14ac:dyDescent="0.35">
      <c r="B30" s="188"/>
      <c r="C30" s="199"/>
      <c r="D30" s="333"/>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93" x14ac:dyDescent="0.35">
      <c r="B33" s="188" t="s">
        <v>177</v>
      </c>
      <c r="C33" s="197"/>
      <c r="D33" s="416" t="s">
        <v>176</v>
      </c>
      <c r="E33" s="193"/>
    </row>
    <row r="34" spans="2:5" s="184" customFormat="1" ht="77.5" x14ac:dyDescent="0.35">
      <c r="B34" s="188"/>
      <c r="C34" s="197"/>
      <c r="D34" s="416" t="s">
        <v>166</v>
      </c>
      <c r="E34" s="193"/>
    </row>
    <row r="35" spans="2:5" s="184" customFormat="1" ht="35.25" customHeight="1" x14ac:dyDescent="0.35">
      <c r="B35" s="188"/>
      <c r="C35" s="197"/>
      <c r="D35" s="333"/>
      <c r="E35" s="193"/>
    </row>
    <row r="36" spans="2:5" s="184" customFormat="1" ht="35.25" customHeight="1" x14ac:dyDescent="0.35">
      <c r="B36" s="188"/>
      <c r="C36" s="199"/>
      <c r="D36" s="333"/>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c r="C40" s="197"/>
      <c r="D40" s="333"/>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62" x14ac:dyDescent="0.35">
      <c r="B47" s="188" t="s">
        <v>167</v>
      </c>
      <c r="C47" s="197"/>
      <c r="D47" s="416" t="s">
        <v>168</v>
      </c>
      <c r="E47" s="193"/>
    </row>
    <row r="48" spans="2:5" s="184" customFormat="1" ht="35.25" customHeight="1" x14ac:dyDescent="0.35">
      <c r="B48" s="188"/>
      <c r="C48" s="197"/>
      <c r="D48" s="333"/>
      <c r="E48" s="193"/>
    </row>
    <row r="49" spans="2:5" s="184" customFormat="1" ht="35.25" customHeight="1" x14ac:dyDescent="0.35">
      <c r="B49" s="188"/>
      <c r="C49" s="197"/>
      <c r="D49" s="333"/>
      <c r="E49" s="193"/>
    </row>
    <row r="50" spans="2:5" s="184" customFormat="1" ht="35.25" customHeight="1" x14ac:dyDescent="0.35">
      <c r="B50" s="188"/>
      <c r="C50" s="199"/>
      <c r="D50" s="333"/>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77.5" x14ac:dyDescent="0.35">
      <c r="B55" s="417" t="s">
        <v>169</v>
      </c>
      <c r="C55" s="202"/>
      <c r="D55" s="333" t="s">
        <v>170</v>
      </c>
      <c r="E55" s="203"/>
    </row>
    <row r="56" spans="2:5" s="204" customFormat="1" ht="35.25" customHeight="1" x14ac:dyDescent="0.35">
      <c r="B56" s="188"/>
      <c r="C56" s="199"/>
      <c r="D56" s="333"/>
      <c r="E56" s="203"/>
    </row>
    <row r="57" spans="2:5" s="204" customFormat="1" ht="35.25" customHeight="1" x14ac:dyDescent="0.35">
      <c r="B57" s="188"/>
      <c r="C57" s="199"/>
      <c r="D57" s="333"/>
      <c r="E57" s="203"/>
    </row>
    <row r="58" spans="2:5" s="204" customFormat="1" ht="35.25" customHeigh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124" x14ac:dyDescent="0.35">
      <c r="B62" s="417" t="s">
        <v>171</v>
      </c>
      <c r="C62" s="202"/>
      <c r="D62" s="333" t="s">
        <v>172</v>
      </c>
      <c r="E62" s="203"/>
    </row>
    <row r="63" spans="2:5" s="204" customFormat="1" ht="35.25" customHeight="1" x14ac:dyDescent="0.35">
      <c r="B63" s="188"/>
      <c r="C63" s="197"/>
      <c r="D63" s="333"/>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35.25" customHeight="1" x14ac:dyDescent="0.35">
      <c r="B69" s="188"/>
      <c r="C69" s="202"/>
      <c r="D69" s="333"/>
      <c r="E69" s="203"/>
    </row>
    <row r="70" spans="2:5" s="204" customFormat="1" ht="35.25" customHeight="1" x14ac:dyDescent="0.35">
      <c r="B70" s="188"/>
      <c r="C70" s="197"/>
      <c r="D70" s="333"/>
      <c r="E70" s="203"/>
    </row>
    <row r="71" spans="2:5" s="204" customFormat="1" ht="35.25" customHeight="1" x14ac:dyDescent="0.35">
      <c r="B71" s="188"/>
      <c r="C71" s="199"/>
      <c r="D71" s="333"/>
      <c r="E71" s="203"/>
    </row>
    <row r="72" spans="2:5" s="204" customFormat="1" ht="35.25" customHeight="1" x14ac:dyDescent="0.35">
      <c r="B72" s="188"/>
      <c r="C72" s="199"/>
      <c r="D72" s="333"/>
      <c r="E72" s="203"/>
    </row>
    <row r="73" spans="2:5" s="204" customFormat="1" ht="35.25" customHeight="1" x14ac:dyDescent="0.35">
      <c r="B73" s="188"/>
      <c r="C73" s="199"/>
      <c r="D73" s="333"/>
      <c r="E73" s="203"/>
    </row>
    <row r="74" spans="2:5" s="204" customFormat="1" ht="35.25" customHeight="1" x14ac:dyDescent="0.35">
      <c r="B74" s="188"/>
      <c r="C74" s="205"/>
      <c r="D74" s="333"/>
      <c r="E74" s="203"/>
    </row>
    <row r="75" spans="2:5" s="184" customFormat="1" x14ac:dyDescent="0.35">
      <c r="B75" s="191" t="s">
        <v>128</v>
      </c>
      <c r="C75" s="198"/>
      <c r="D75" s="331"/>
      <c r="E75" s="193"/>
    </row>
    <row r="76" spans="2:5" s="204" customFormat="1" ht="77.5" x14ac:dyDescent="0.35">
      <c r="B76" s="188"/>
      <c r="C76" s="202"/>
      <c r="D76" s="333" t="s">
        <v>173</v>
      </c>
      <c r="E76" s="203"/>
    </row>
    <row r="77" spans="2:5" s="204" customFormat="1" ht="35.25" customHeight="1" x14ac:dyDescent="0.35">
      <c r="B77" s="188"/>
      <c r="C77" s="197"/>
      <c r="D77" s="333"/>
      <c r="E77" s="203"/>
    </row>
    <row r="78" spans="2:5" s="204" customFormat="1" ht="35.25" customHeight="1" x14ac:dyDescent="0.35">
      <c r="B78" s="188"/>
      <c r="C78" s="199"/>
      <c r="D78" s="333"/>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24"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D45"/>
  <sheetViews>
    <sheetView topLeftCell="H4" zoomScale="80" zoomScaleNormal="80" workbookViewId="0">
      <selection activeCell="E4" sqref="E1:E1048576"/>
    </sheetView>
  </sheetViews>
  <sheetFormatPr defaultColWidth="9.1796875" defaultRowHeight="15.5" x14ac:dyDescent="0.35"/>
  <cols>
    <col min="1" max="1" width="1.81640625" style="12" customWidth="1"/>
    <col min="2" max="2" width="6" style="47" customWidth="1"/>
    <col min="3" max="3" width="5.1796875" style="47" customWidth="1"/>
    <col min="4" max="4" width="74.54296875" style="47" bestFit="1" customWidth="1"/>
    <col min="5" max="5" width="15.54296875" style="9" bestFit="1" customWidth="1"/>
    <col min="6" max="6" width="15.1796875" style="9" bestFit="1" customWidth="1"/>
    <col min="7" max="8" width="16.1796875" style="9" bestFit="1" customWidth="1"/>
    <col min="9" max="9" width="15.54296875" style="9" bestFit="1" customWidth="1"/>
    <col min="10" max="10" width="15.81640625" style="9" customWidth="1"/>
    <col min="11" max="12" width="16.1796875" style="9" bestFit="1" customWidth="1"/>
    <col min="13" max="13" width="16.81640625" style="9" bestFit="1" customWidth="1"/>
    <col min="14" max="14" width="16.81640625" style="11" customWidth="1"/>
    <col min="15" max="16" width="16.81640625" style="9" bestFit="1" customWidth="1"/>
    <col min="17" max="18" width="15.54296875" style="9" bestFit="1" customWidth="1"/>
    <col min="19" max="19" width="16.1796875" style="9" bestFit="1" customWidth="1"/>
    <col min="20" max="21" width="16.81640625" style="9" bestFit="1" customWidth="1"/>
    <col min="22" max="22" width="17.179687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29" width="16.81640625" style="9" bestFit="1" customWidth="1"/>
    <col min="30" max="16384" width="9.179687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Aetna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116407.31395414945</v>
      </c>
      <c r="R22" s="249">
        <v>263991.92524179158</v>
      </c>
      <c r="S22" s="250">
        <f>'Pt 1 Summary of Data'!L24</f>
        <v>562628.30000000098</v>
      </c>
      <c r="T22" s="251">
        <f>SUM(Q22:S22)</f>
        <v>943027.53919594199</v>
      </c>
      <c r="U22" s="248">
        <v>3383224.5034061917</v>
      </c>
      <c r="V22" s="249">
        <v>2425386.7929753577</v>
      </c>
      <c r="W22" s="250">
        <f>'Pt 1 Summary of Data'!N24</f>
        <v>3073249.0100000058</v>
      </c>
      <c r="X22" s="251">
        <f>SUM(U22:W22)</f>
        <v>8881860.3063815553</v>
      </c>
      <c r="Y22" s="248">
        <v>91824800.44715488</v>
      </c>
      <c r="Z22" s="249">
        <v>64117874.804315485</v>
      </c>
      <c r="AA22" s="250">
        <f>'Pt 1 Summary of Data'!P24</f>
        <v>86970000.962283328</v>
      </c>
      <c r="AB22" s="251">
        <f>SUM(Y22:AA22)</f>
        <v>242912676.2137537</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116407.31395414945</v>
      </c>
      <c r="R23" s="252">
        <f>SUM(R$22:R$22)</f>
        <v>263991.92524179158</v>
      </c>
      <c r="S23" s="252">
        <f>SUM(S$22:S$22)</f>
        <v>562628.30000000098</v>
      </c>
      <c r="T23" s="251">
        <f>SUM(Q23:S23)</f>
        <v>943027.53919594199</v>
      </c>
      <c r="U23" s="252">
        <f>SUM(U$22:U$22)</f>
        <v>3383224.5034061917</v>
      </c>
      <c r="V23" s="252">
        <f>SUM(V$22:V$22)</f>
        <v>2425386.7929753577</v>
      </c>
      <c r="W23" s="252">
        <f>SUM(W$22:W$22)</f>
        <v>3073249.0100000058</v>
      </c>
      <c r="X23" s="251">
        <f>SUM(U23:W23)</f>
        <v>8881860.3063815553</v>
      </c>
      <c r="Y23" s="414">
        <f>SUM(Y$22:Y$22)</f>
        <v>91824800.44715488</v>
      </c>
      <c r="Z23" s="252">
        <f>SUM(Z$22:Z$22)</f>
        <v>64117874.804315485</v>
      </c>
      <c r="AA23" s="252">
        <f>SUM(AA$22:AA$22)</f>
        <v>86970000.962283328</v>
      </c>
      <c r="AB23" s="251">
        <f>SUM(Y23:AA23)</f>
        <v>242912676.2137537</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198442.93282616578</v>
      </c>
      <c r="R26" s="249">
        <v>569658.86652847636</v>
      </c>
      <c r="S26" s="259">
        <f>'Pt 1 Summary of Data'!L21</f>
        <v>1296921.251276304</v>
      </c>
      <c r="T26" s="251">
        <f>SUM(Q26:S26)</f>
        <v>2065023.0506309462</v>
      </c>
      <c r="U26" s="258">
        <v>6582817.7562817242</v>
      </c>
      <c r="V26" s="249">
        <v>5248107.0436964706</v>
      </c>
      <c r="W26" s="259">
        <f>'Pt 1 Summary of Data'!N21</f>
        <v>5895841.86245389</v>
      </c>
      <c r="X26" s="251">
        <f>SUM(U26:W26)</f>
        <v>17726766.662432086</v>
      </c>
      <c r="Y26" s="258">
        <v>126274964.57080005</v>
      </c>
      <c r="Z26" s="249">
        <v>112598718.32977505</v>
      </c>
      <c r="AA26" s="259">
        <f>'Pt 1 Summary of Data'!P21</f>
        <v>123130240.32626979</v>
      </c>
      <c r="AB26" s="251">
        <f>SUM(Y26:AA26)</f>
        <v>362003923.22684491</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8384.9370030036007</v>
      </c>
      <c r="R27" s="249">
        <v>68680.836395938197</v>
      </c>
      <c r="S27" s="259">
        <f>'Pt 1 Summary of Data'!L35</f>
        <v>139528.41653302521</v>
      </c>
      <c r="T27" s="251">
        <f>SUM(Q27:S27)</f>
        <v>216594.189931967</v>
      </c>
      <c r="U27" s="258">
        <v>378286.91310050176</v>
      </c>
      <c r="V27" s="249">
        <v>634186.44132680469</v>
      </c>
      <c r="W27" s="259">
        <f>'Pt 1 Summary of Data'!N35</f>
        <v>526041.63110854279</v>
      </c>
      <c r="X27" s="251">
        <f>SUM(U27:W27)</f>
        <v>1538514.9855358494</v>
      </c>
      <c r="Y27" s="258">
        <v>6375547.9143155282</v>
      </c>
      <c r="Z27" s="249">
        <v>11069528.06632695</v>
      </c>
      <c r="AA27" s="259">
        <f>'Pt 1 Summary of Data'!P35</f>
        <v>6200605.4224294415</v>
      </c>
      <c r="AB27" s="251">
        <f>SUM(Y27:AA27)</f>
        <v>23645681.403071921</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190057.99582316217</v>
      </c>
      <c r="R28" s="259">
        <f t="shared" si="0"/>
        <v>500978.03013253817</v>
      </c>
      <c r="S28" s="259">
        <f t="shared" si="0"/>
        <v>1157392.8347432788</v>
      </c>
      <c r="T28" s="104">
        <f>T$26-T$27</f>
        <v>1848428.8606989791</v>
      </c>
      <c r="U28" s="259">
        <f t="shared" si="0"/>
        <v>6204530.8431812227</v>
      </c>
      <c r="V28" s="259">
        <f t="shared" si="0"/>
        <v>4613920.6023696661</v>
      </c>
      <c r="W28" s="259">
        <f t="shared" si="0"/>
        <v>5369800.2313453471</v>
      </c>
      <c r="X28" s="104">
        <f>X$26-X$27</f>
        <v>16188251.676896237</v>
      </c>
      <c r="Y28" s="103">
        <f t="shared" si="0"/>
        <v>119899416.65648453</v>
      </c>
      <c r="Z28" s="259">
        <f t="shared" si="0"/>
        <v>101529190.2634481</v>
      </c>
      <c r="AA28" s="259">
        <f t="shared" si="0"/>
        <v>116929634.90384035</v>
      </c>
      <c r="AB28" s="104">
        <f>AB$26-AB$27</f>
        <v>338358241.82377297</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283.91666666666669</v>
      </c>
      <c r="R30" s="264">
        <v>795</v>
      </c>
      <c r="S30" s="265">
        <f>'Pt 1 Summary of Data'!L49</f>
        <v>1665.5</v>
      </c>
      <c r="T30" s="266">
        <f>SUM(Q30:S30)</f>
        <v>2744.416666666667</v>
      </c>
      <c r="U30" s="267">
        <v>8868.1666666666661</v>
      </c>
      <c r="V30" s="264">
        <v>7824</v>
      </c>
      <c r="W30" s="268">
        <f>'Pt 1 Summary of Data'!N49</f>
        <v>7484.166666666667</v>
      </c>
      <c r="X30" s="266">
        <f>SUM(U30:W30)</f>
        <v>24176.333333333332</v>
      </c>
      <c r="Y30" s="267">
        <v>250075.16666666666</v>
      </c>
      <c r="Z30" s="264">
        <v>236227.25</v>
      </c>
      <c r="AA30" s="268">
        <f>'Pt 1 Summary of Data'!P49</f>
        <v>255726.5</v>
      </c>
      <c r="AB30" s="266">
        <f>SUM(Y30:AA30)</f>
        <v>742028.91666666663</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30"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0.51017789174712314</v>
      </c>
      <c r="U33" s="277"/>
      <c r="V33" s="278"/>
      <c r="W33" s="278"/>
      <c r="X33" s="279">
        <f>IF(X30&lt;1000,"Not Required to Calculate",X23/X28)</f>
        <v>0.54866087355546156</v>
      </c>
      <c r="Y33" s="277"/>
      <c r="Z33" s="278"/>
      <c r="AA33" s="278"/>
      <c r="AB33" s="415">
        <f>IF(AB30&lt;1000,"Not Required to Calculate",AB23/AB28)</f>
        <v>0.71791564734595659</v>
      </c>
    </row>
    <row r="34" spans="1:30"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30" s="47" customFormat="1" x14ac:dyDescent="0.35">
      <c r="A35" s="41"/>
      <c r="B35" s="143"/>
      <c r="C35" s="43"/>
      <c r="D35" s="43"/>
      <c r="N35" s="25"/>
      <c r="Z35" s="25"/>
    </row>
    <row r="36" spans="1:30" s="47" customFormat="1" x14ac:dyDescent="0.35">
      <c r="A36" s="41"/>
      <c r="B36" s="24"/>
      <c r="C36" s="43"/>
      <c r="D36" s="43"/>
      <c r="N36" s="25"/>
      <c r="T36" s="424"/>
      <c r="X36" s="424"/>
      <c r="Y36" s="424"/>
      <c r="Z36" s="424"/>
      <c r="AA36" s="424"/>
      <c r="AB36" s="424"/>
    </row>
    <row r="37" spans="1:30" s="47" customFormat="1" x14ac:dyDescent="0.35">
      <c r="A37" s="41"/>
      <c r="B37" s="43"/>
      <c r="C37" s="143" t="s">
        <v>61</v>
      </c>
      <c r="D37" s="143"/>
      <c r="E37" s="143"/>
      <c r="N37" s="25"/>
      <c r="Q37" s="233"/>
      <c r="U37" s="418"/>
      <c r="V37" s="418"/>
      <c r="Y37" s="418"/>
      <c r="Z37" s="418"/>
      <c r="AC37" s="418"/>
      <c r="AD37" s="418"/>
    </row>
    <row r="38" spans="1:30" s="47" customFormat="1" x14ac:dyDescent="0.35">
      <c r="A38" s="41"/>
      <c r="B38" s="43"/>
      <c r="C38" s="143"/>
      <c r="D38" s="295" t="s">
        <v>137</v>
      </c>
      <c r="E38" s="295"/>
      <c r="N38" s="25"/>
      <c r="U38" s="418"/>
      <c r="V38" s="418"/>
      <c r="Y38" s="418"/>
      <c r="Z38" s="418"/>
      <c r="AC38" s="418"/>
      <c r="AD38" s="418"/>
    </row>
    <row r="39" spans="1:30" s="421" customFormat="1" x14ac:dyDescent="0.35">
      <c r="A39" s="148"/>
      <c r="B39" s="228"/>
      <c r="C39" s="419"/>
      <c r="D39" s="419" t="s">
        <v>70</v>
      </c>
      <c r="E39" s="420"/>
      <c r="N39" s="422"/>
      <c r="Q39" s="423"/>
    </row>
    <row r="40" spans="1:30" s="47" customFormat="1" x14ac:dyDescent="0.35">
      <c r="A40" s="41"/>
      <c r="B40" s="43"/>
      <c r="C40" s="143"/>
      <c r="D40" s="143" t="s">
        <v>66</v>
      </c>
      <c r="E40" s="45"/>
      <c r="G40" s="43"/>
      <c r="N40" s="25"/>
      <c r="Q40" s="46"/>
    </row>
    <row r="41" spans="1:30" s="47" customFormat="1" x14ac:dyDescent="0.35">
      <c r="A41" s="41"/>
      <c r="B41" s="43"/>
      <c r="C41" s="144"/>
      <c r="D41" s="234" t="s">
        <v>101</v>
      </c>
      <c r="E41" s="234"/>
      <c r="N41" s="25"/>
      <c r="U41" s="418"/>
      <c r="V41" s="418"/>
      <c r="Y41" s="418"/>
      <c r="Z41" s="418"/>
      <c r="AC41" s="418"/>
      <c r="AD41" s="418"/>
    </row>
    <row r="42" spans="1:30" s="47" customFormat="1" x14ac:dyDescent="0.35">
      <c r="A42" s="41"/>
      <c r="C42" s="234"/>
      <c r="D42" s="234"/>
      <c r="E42" s="43"/>
      <c r="N42" s="25"/>
      <c r="U42" s="418"/>
      <c r="V42" s="418"/>
      <c r="Y42" s="418"/>
      <c r="Z42" s="418"/>
      <c r="AC42" s="418"/>
      <c r="AD42" s="418"/>
    </row>
    <row r="43" spans="1:30" x14ac:dyDescent="0.35">
      <c r="T43" s="47"/>
      <c r="U43" s="418"/>
      <c r="V43" s="418"/>
      <c r="X43" s="47"/>
      <c r="Y43" s="418"/>
      <c r="Z43" s="418"/>
      <c r="AB43" s="47"/>
      <c r="AC43" s="418"/>
      <c r="AD43" s="418"/>
    </row>
    <row r="45" spans="1:30" x14ac:dyDescent="0.35">
      <c r="U45" s="418"/>
      <c r="V45" s="418"/>
      <c r="Y45" s="418"/>
      <c r="Z45" s="418"/>
      <c r="AB45" s="47"/>
      <c r="AC45" s="418"/>
      <c r="AD45" s="418"/>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57"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9" zoomScaleNormal="100" workbookViewId="0">
      <selection activeCell="B10" sqref="B10"/>
    </sheetView>
  </sheetViews>
  <sheetFormatPr defaultRowHeight="15.5" x14ac:dyDescent="0.35"/>
  <cols>
    <col min="1" max="1" width="1.81640625" style="2" customWidth="1"/>
    <col min="2" max="2" width="92.54296875" style="184" customWidth="1"/>
    <col min="3" max="3" width="33.179687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f>'Cover Page'!C7</f>
        <v>0</v>
      </c>
    </row>
    <row r="7" spans="2:3" s="2" customFormat="1" ht="15.75" customHeight="1" x14ac:dyDescent="0.35">
      <c r="B7" s="42" t="s">
        <v>88</v>
      </c>
      <c r="C7" s="392" t="s">
        <v>127</v>
      </c>
    </row>
    <row r="8" spans="2:3" s="2" customFormat="1" ht="15.75" customHeight="1" x14ac:dyDescent="0.35">
      <c r="B8" s="283" t="str">
        <f>'Cover Page'!C8</f>
        <v>Aetna Life Insurance Company</v>
      </c>
      <c r="C8" s="335"/>
    </row>
    <row r="9" spans="2:3" s="2" customFormat="1" ht="15.75" customHeight="1" x14ac:dyDescent="0.35">
      <c r="B9" s="52" t="s">
        <v>90</v>
      </c>
      <c r="C9" s="335"/>
    </row>
    <row r="10" spans="2:3" s="2" customFormat="1" ht="15.75" customHeight="1" x14ac:dyDescent="0.35">
      <c r="B10" s="283">
        <f>'Cover Page'!C9</f>
        <v>0</v>
      </c>
      <c r="C10" s="335"/>
    </row>
    <row r="11" spans="2:3" s="2" customFormat="1" x14ac:dyDescent="0.35">
      <c r="B11" s="52" t="s">
        <v>85</v>
      </c>
    </row>
    <row r="12" spans="2:3" s="2" customFormat="1" x14ac:dyDescent="0.35">
      <c r="B12" s="183" t="str">
        <f>'Cover Page'!C6</f>
        <v>2021</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f>'Cover Page'!C7</f>
        <v>0</v>
      </c>
    </row>
    <row r="7" spans="2:4" ht="15.75" customHeight="1" x14ac:dyDescent="0.35">
      <c r="B7" s="42" t="s">
        <v>88</v>
      </c>
      <c r="D7" s="391"/>
    </row>
    <row r="8" spans="2:4" ht="15.75" customHeight="1" x14ac:dyDescent="0.35">
      <c r="B8" s="283" t="str">
        <f>'Cover Page'!C8</f>
        <v>Aetna Life Insurance Company</v>
      </c>
    </row>
    <row r="9" spans="2:4" ht="15.75" customHeight="1" x14ac:dyDescent="0.35">
      <c r="B9" s="52" t="s">
        <v>90</v>
      </c>
    </row>
    <row r="10" spans="2:4" ht="15.75" customHeight="1" x14ac:dyDescent="0.35">
      <c r="B10" s="283">
        <f>'Cover Page'!C9</f>
        <v>0</v>
      </c>
    </row>
    <row r="11" spans="2:4" x14ac:dyDescent="0.35">
      <c r="B11" s="52" t="s">
        <v>85</v>
      </c>
    </row>
    <row r="12" spans="2:4" x14ac:dyDescent="0.35">
      <c r="B12" s="183" t="str">
        <f>'Cover Page'!C6</f>
        <v>2021</v>
      </c>
    </row>
    <row r="13" spans="2:4" x14ac:dyDescent="0.35">
      <c r="B13" s="286"/>
    </row>
    <row r="17" spans="2:2" s="25" customFormat="1" ht="16" thickBot="1" x14ac:dyDescent="0.4">
      <c r="B17" s="287" t="s">
        <v>92</v>
      </c>
    </row>
    <row r="18" spans="2:2" s="25" customFormat="1" ht="140" thickBot="1" x14ac:dyDescent="0.4">
      <c r="B18" s="384"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2022-08-17T18:01:16Z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67599526-06ca-49cc-9fa9-5307800a949a_Enabled">
    <vt:lpwstr>true</vt:lpwstr>
  </property>
  <property fmtid="{D5CDD505-2E9C-101B-9397-08002B2CF9AE}" pid="6" name="MSIP_Label_67599526-06ca-49cc-9fa9-5307800a949a_SetDate">
    <vt:lpwstr>2022-06-19T18:01:37Z</vt:lpwstr>
  </property>
  <property fmtid="{D5CDD505-2E9C-101B-9397-08002B2CF9AE}" pid="7" name="MSIP_Label_67599526-06ca-49cc-9fa9-5307800a949a_Method">
    <vt:lpwstr>Standard</vt:lpwstr>
  </property>
  <property fmtid="{D5CDD505-2E9C-101B-9397-08002B2CF9AE}" pid="8" name="MSIP_Label_67599526-06ca-49cc-9fa9-5307800a949a_Name">
    <vt:lpwstr>67599526-06ca-49cc-9fa9-5307800a949a</vt:lpwstr>
  </property>
  <property fmtid="{D5CDD505-2E9C-101B-9397-08002B2CF9AE}" pid="9" name="MSIP_Label_67599526-06ca-49cc-9fa9-5307800a949a_SiteId">
    <vt:lpwstr>fabb61b8-3afe-4e75-b934-a47f782b8cd7</vt:lpwstr>
  </property>
  <property fmtid="{D5CDD505-2E9C-101B-9397-08002B2CF9AE}" pid="10" name="MSIP_Label_67599526-06ca-49cc-9fa9-5307800a949a_ActionId">
    <vt:lpwstr>34ca7e81-9300-41da-8f26-d820a59ebabd</vt:lpwstr>
  </property>
  <property fmtid="{D5CDD505-2E9C-101B-9397-08002B2CF9AE}" pid="11" name="MSIP_Label_67599526-06ca-49cc-9fa9-5307800a949a_ContentBits">
    <vt:lpwstr>0</vt:lpwstr>
  </property>
</Properties>
</file>