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1835" windowHeight="4800" activeTab="0"/>
  </bookViews>
  <sheets>
    <sheet name="Leverage Factors" sheetId="1" r:id="rId1"/>
    <sheet name="Data Page" sheetId="2" r:id="rId2"/>
  </sheets>
  <definedNames>
    <definedName name="_xlnm.Print_Area" localSheetId="0">'Leverage Factors'!$A$1:$R$51</definedName>
  </definedNames>
  <calcPr fullCalcOnLoad="1"/>
</workbook>
</file>

<file path=xl/sharedStrings.xml><?xml version="1.0" encoding="utf-8"?>
<sst xmlns="http://schemas.openxmlformats.org/spreadsheetml/2006/main" count="166" uniqueCount="108">
  <si>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</si>
  <si>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</si>
  <si>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</si>
  <si>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</si>
  <si>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</si>
  <si>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</si>
  <si>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</si>
  <si>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</si>
  <si>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</si>
  <si>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</si>
  <si>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</si>
  <si>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</si>
  <si>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</si>
  <si>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</si>
  <si>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</si>
  <si>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</si>
  <si>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</si>
  <si>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</si>
  <si>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</si>
  <si>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</si>
  <si>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</si>
  <si>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</si>
  <si>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</si>
  <si>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</si>
  <si>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</si>
  <si>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</si>
  <si>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</si>
  <si>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</si>
  <si>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</si>
  <si>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</si>
  <si>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</si>
  <si>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</si>
  <si>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</si>
  <si>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</si>
  <si>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[2]+[3]+[4]</t>
  </si>
  <si>
    <t>[8]+[9]+[10]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</si>
  <si>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</si>
  <si>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</si>
  <si>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</si>
  <si>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</si>
  <si>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</si>
  <si>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</si>
  <si>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</si>
  <si>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</si>
  <si>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</si>
  <si>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</si>
  <si>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</si>
  <si>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</si>
  <si>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</si>
  <si>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</si>
  <si>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</si>
  <si>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</si>
  <si>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</si>
  <si>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</si>
  <si>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</si>
  <si>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</si>
  <si>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</si>
  <si>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</si>
  <si>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</si>
  <si>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</si>
  <si>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</si>
  <si>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</si>
  <si>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</si>
  <si>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</si>
  <si>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</si>
  <si>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</si>
  <si>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</si>
  <si>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</si>
  <si>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</si>
  <si>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</si>
  <si>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</si>
  <si>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</si>
  <si>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</si>
  <si>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</si>
  <si>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</si>
  <si>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</si>
  <si>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</si>
  <si>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</si>
  <si>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Data from the 2005 edition of AM Best's Aggregates &amp; Averages [Rounded to the nearest million]</t>
  </si>
  <si>
    <t>2003 Allocated Policyholders Surplus</t>
  </si>
  <si>
    <t>2004 Allocated Policyholders Surplus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</si>
  <si>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</si>
  <si>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</si>
  <si>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</si>
  <si>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</si>
  <si>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</si>
  <si>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</si>
  <si>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Page 165, 2005 Edition (Calendar Year 2004)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</si>
  <si>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</si>
  <si>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</si>
  <si>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</si>
  <si>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</si>
  <si>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</si>
  <si>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</si>
  <si>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</si>
  <si>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</si>
  <si>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</si>
  <si>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</si>
  <si>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</si>
  <si>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</si>
  <si>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Page 151, 2004 Edition (Calendar Year 2003)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</si>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</sst>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0"/>
    </font>
    <font>
      <sz val="18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67" fontId="4" fillId="0" borderId="0" xfId="15" applyNumberFormat="1" applyFont="1" applyAlignment="1">
      <alignment horizontal="right"/>
    </xf>
    <xf numFmtId="10" fontId="4" fillId="0" borderId="0" xfId="15" applyNumberFormat="1" applyFont="1" applyAlignment="1">
      <alignment/>
    </xf>
    <xf numFmtId="169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15" applyNumberFormat="1" applyFont="1" applyAlignment="1">
      <alignment/>
    </xf>
    <xf numFmtId="0" fontId="6" fillId="0" borderId="0" xfId="0" applyFont="1" applyAlignment="1">
      <alignment/>
    </xf>
    <xf numFmtId="167" fontId="6" fillId="0" borderId="0" xfId="15" applyNumberFormat="1" applyFont="1" applyAlignment="1">
      <alignment horizontal="right"/>
    </xf>
    <xf numFmtId="0" fontId="6" fillId="0" borderId="0" xfId="0" applyFont="1" applyAlignment="1">
      <alignment horizontal="center"/>
    </xf>
    <xf numFmtId="167" fontId="4" fillId="0" borderId="0" xfId="15" applyNumberFormat="1" applyFont="1" applyAlignment="1">
      <alignment/>
    </xf>
    <xf numFmtId="1" fontId="6" fillId="0" borderId="0" xfId="15" applyNumberFormat="1" applyFont="1" applyAlignment="1" quotePrefix="1">
      <alignment horizontal="right"/>
    </xf>
    <xf numFmtId="164" fontId="8" fillId="0" borderId="0" xfId="15" applyNumberFormat="1" applyFont="1" applyAlignment="1">
      <alignment/>
    </xf>
    <xf numFmtId="169" fontId="5" fillId="0" borderId="0" xfId="15" applyNumberFormat="1" applyFont="1" applyAlignment="1">
      <alignment/>
    </xf>
    <xf numFmtId="167" fontId="10" fillId="0" borderId="0" xfId="15" applyNumberFormat="1" applyFont="1" applyAlignment="1">
      <alignment horizontal="right"/>
    </xf>
    <xf numFmtId="0" fontId="9" fillId="0" borderId="0" xfId="0" applyFont="1" applyAlignment="1">
      <alignment/>
    </xf>
    <xf numFmtId="167" fontId="11" fillId="0" borderId="0" xfId="1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6" fillId="0" borderId="0" xfId="15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15" applyNumberFormat="1" applyFont="1" applyAlignment="1">
      <alignment/>
    </xf>
    <xf numFmtId="2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SheetLayoutView="100" workbookViewId="0" topLeftCell="A1">
      <selection activeCell="A1" sqref="A1:R1"/>
    </sheetView>
  </sheetViews>
  <sheetFormatPr defaultColWidth="9.140625" defaultRowHeight="12.75"/>
  <cols>
    <col min="1" max="1" width="14.140625" style="0" bestFit="1" customWidth="1"/>
    <col min="2" max="3" width="7.7109375" style="0" customWidth="1"/>
    <col min="4" max="4" width="6.8515625" style="0" customWidth="1"/>
    <col min="5" max="5" width="9.8515625" style="0" bestFit="1" customWidth="1"/>
    <col min="6" max="6" width="9.421875" style="0" customWidth="1"/>
    <col min="7" max="7" width="9.28125" style="0" customWidth="1"/>
    <col min="8" max="8" width="1.1484375" style="0" customWidth="1"/>
    <col min="9" max="10" width="7.7109375" style="0" customWidth="1"/>
    <col min="11" max="11" width="6.8515625" style="0" customWidth="1"/>
    <col min="12" max="12" width="10.7109375" style="0" bestFit="1" customWidth="1"/>
    <col min="13" max="13" width="9.421875" style="0" customWidth="1"/>
    <col min="14" max="14" width="9.7109375" style="0" customWidth="1"/>
    <col min="15" max="15" width="1.7109375" style="0" customWidth="1"/>
    <col min="16" max="16" width="10.57421875" style="0" customWidth="1"/>
    <col min="17" max="17" width="8.140625" style="0" customWidth="1"/>
    <col min="18" max="18" width="8.8515625" style="0" customWidth="1"/>
    <col min="19" max="20" width="8.57421875" style="0" customWidth="1"/>
  </cols>
  <sheetData>
    <row r="1" spans="1:20" ht="23.25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0"/>
      <c r="T1" s="20"/>
    </row>
    <row r="2" spans="1:20" ht="20.25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9"/>
      <c r="T2" s="19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</row>
    <row r="4" spans="1:20" ht="20.25">
      <c r="A4" s="1"/>
      <c r="B4" s="26" t="s">
        <v>79</v>
      </c>
      <c r="C4" s="26"/>
      <c r="D4" s="26"/>
      <c r="E4" s="26"/>
      <c r="F4" s="26"/>
      <c r="G4" s="26"/>
      <c r="H4" s="1"/>
      <c r="I4" s="26" t="s">
        <v>80</v>
      </c>
      <c r="J4" s="26"/>
      <c r="K4" s="26"/>
      <c r="L4" s="26"/>
      <c r="M4" s="26"/>
      <c r="N4" s="26"/>
      <c r="O4" s="1"/>
      <c r="P4" s="1"/>
      <c r="Q4" s="12"/>
      <c r="R4" s="4"/>
      <c r="S4" s="14"/>
      <c r="T4" s="14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</row>
    <row r="6" spans="1:20" ht="12.75">
      <c r="A6" s="1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/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/>
      <c r="P6" s="3" t="s">
        <v>13</v>
      </c>
      <c r="Q6" s="3" t="s">
        <v>14</v>
      </c>
      <c r="R6" s="3" t="s">
        <v>15</v>
      </c>
      <c r="S6" s="3"/>
      <c r="T6" s="3"/>
    </row>
    <row r="7" spans="1:20" ht="12.75">
      <c r="A7" s="9"/>
      <c r="B7" s="10"/>
      <c r="C7" s="10"/>
      <c r="D7" s="10"/>
      <c r="E7" s="10"/>
      <c r="F7" s="10"/>
      <c r="G7" s="10" t="s">
        <v>16</v>
      </c>
      <c r="H7" s="10"/>
      <c r="I7" s="10"/>
      <c r="J7" s="10"/>
      <c r="K7" s="10"/>
      <c r="L7" s="10"/>
      <c r="M7" s="10"/>
      <c r="N7" s="10" t="s">
        <v>16</v>
      </c>
      <c r="O7" s="10"/>
      <c r="P7" s="10" t="s">
        <v>21</v>
      </c>
      <c r="Q7" s="13">
        <v>2004</v>
      </c>
      <c r="R7" s="10" t="s">
        <v>17</v>
      </c>
      <c r="S7" s="10"/>
      <c r="T7" s="10"/>
    </row>
    <row r="8" spans="1:20" ht="12.75">
      <c r="A8" s="9"/>
      <c r="B8" s="10"/>
      <c r="C8" s="10"/>
      <c r="D8" s="10"/>
      <c r="E8" s="10" t="s">
        <v>18</v>
      </c>
      <c r="F8" s="10" t="s">
        <v>19</v>
      </c>
      <c r="G8" s="10" t="s">
        <v>20</v>
      </c>
      <c r="H8" s="10"/>
      <c r="I8" s="10"/>
      <c r="J8" s="10"/>
      <c r="K8" s="10"/>
      <c r="L8" s="10" t="s">
        <v>18</v>
      </c>
      <c r="M8" s="10" t="s">
        <v>19</v>
      </c>
      <c r="N8" s="10" t="s">
        <v>20</v>
      </c>
      <c r="O8" s="10"/>
      <c r="P8" s="10" t="s">
        <v>83</v>
      </c>
      <c r="Q8" s="10" t="s">
        <v>22</v>
      </c>
      <c r="R8" s="10" t="s">
        <v>23</v>
      </c>
      <c r="S8" s="10"/>
      <c r="T8" s="10"/>
    </row>
    <row r="9" spans="1:20" ht="12.75">
      <c r="A9" s="11"/>
      <c r="B9" s="10" t="s">
        <v>40</v>
      </c>
      <c r="C9" s="10" t="s">
        <v>24</v>
      </c>
      <c r="D9" s="10" t="s">
        <v>24</v>
      </c>
      <c r="E9" s="10" t="s">
        <v>25</v>
      </c>
      <c r="F9" s="10" t="s">
        <v>26</v>
      </c>
      <c r="G9" s="10" t="s">
        <v>27</v>
      </c>
      <c r="H9" s="10"/>
      <c r="I9" s="10" t="s">
        <v>40</v>
      </c>
      <c r="J9" s="10" t="s">
        <v>24</v>
      </c>
      <c r="K9" s="10" t="s">
        <v>24</v>
      </c>
      <c r="L9" s="10" t="s">
        <v>25</v>
      </c>
      <c r="M9" s="10" t="s">
        <v>28</v>
      </c>
      <c r="N9" s="10" t="s">
        <v>29</v>
      </c>
      <c r="O9" s="10"/>
      <c r="P9" s="10" t="s">
        <v>16</v>
      </c>
      <c r="Q9" s="16" t="s">
        <v>81</v>
      </c>
      <c r="R9" s="10" t="s">
        <v>30</v>
      </c>
      <c r="S9" s="10"/>
      <c r="T9" s="10"/>
    </row>
    <row r="10" spans="1:20" ht="12.75">
      <c r="A10" s="11"/>
      <c r="B10" s="10" t="s">
        <v>41</v>
      </c>
      <c r="C10" s="10" t="s">
        <v>32</v>
      </c>
      <c r="D10" s="10" t="s">
        <v>33</v>
      </c>
      <c r="E10" s="10" t="s">
        <v>34</v>
      </c>
      <c r="F10" s="18" t="s">
        <v>42</v>
      </c>
      <c r="G10" s="18" t="s">
        <v>43</v>
      </c>
      <c r="H10" s="10"/>
      <c r="I10" s="10" t="s">
        <v>41</v>
      </c>
      <c r="J10" s="10" t="s">
        <v>32</v>
      </c>
      <c r="K10" s="10" t="s">
        <v>33</v>
      </c>
      <c r="L10" s="10" t="s">
        <v>35</v>
      </c>
      <c r="M10" s="18" t="s">
        <v>44</v>
      </c>
      <c r="N10" s="18" t="s">
        <v>45</v>
      </c>
      <c r="O10" s="10"/>
      <c r="P10" s="10" t="s">
        <v>36</v>
      </c>
      <c r="Q10" s="10" t="s">
        <v>31</v>
      </c>
      <c r="R10" s="10" t="s">
        <v>37</v>
      </c>
      <c r="S10" s="18"/>
      <c r="T10" s="18"/>
    </row>
    <row r="11" spans="1:20" ht="12.75">
      <c r="A11" s="1" t="s">
        <v>46</v>
      </c>
      <c r="B11" s="2">
        <v>3893</v>
      </c>
      <c r="C11" s="2">
        <v>3448</v>
      </c>
      <c r="D11" s="2">
        <v>303</v>
      </c>
      <c r="E11" s="2">
        <f aca="true" t="shared" si="0" ref="E11:E48">+B11+C11+D11</f>
        <v>7644</v>
      </c>
      <c r="F11" s="5">
        <f>E11/$E$49</f>
        <v>0.0123230496162347</v>
      </c>
      <c r="G11" s="2">
        <f>F11*$G$51</f>
        <v>4368.126751367481</v>
      </c>
      <c r="H11" s="2"/>
      <c r="I11" s="2">
        <v>3916</v>
      </c>
      <c r="J11" s="2">
        <v>3859</v>
      </c>
      <c r="K11" s="2">
        <v>335</v>
      </c>
      <c r="L11" s="2">
        <f aca="true" t="shared" si="1" ref="L11:L48">+I11+J11+K11</f>
        <v>8110</v>
      </c>
      <c r="M11" s="5">
        <f>L11/$L$49</f>
        <v>0.012059658879685943</v>
      </c>
      <c r="N11" s="2">
        <f>M11*$N$51</f>
        <v>4851.166619577986</v>
      </c>
      <c r="O11" s="2"/>
      <c r="P11" s="2">
        <f aca="true" t="shared" si="2" ref="P11:P48">(G11+N11)/2</f>
        <v>4609.646685472733</v>
      </c>
      <c r="Q11" s="2">
        <v>8271</v>
      </c>
      <c r="R11" s="29">
        <f aca="true" t="shared" si="3" ref="R11:R49">Q11/P11</f>
        <v>1.7942806823060853</v>
      </c>
      <c r="S11" s="6"/>
      <c r="T11" s="6"/>
    </row>
    <row r="12" spans="1:20" ht="12.75">
      <c r="A12" s="1" t="s">
        <v>47</v>
      </c>
      <c r="B12" s="2">
        <v>2806</v>
      </c>
      <c r="C12" s="2">
        <v>2892</v>
      </c>
      <c r="D12" s="2">
        <v>260</v>
      </c>
      <c r="E12" s="2">
        <f t="shared" si="0"/>
        <v>5958</v>
      </c>
      <c r="F12" s="5">
        <f aca="true" t="shared" si="4" ref="F12:F48">E12/$E$49</f>
        <v>0.009605014339812446</v>
      </c>
      <c r="G12" s="2">
        <f aca="true" t="shared" si="5" ref="G12:G48">F12*$G$51</f>
        <v>3404.670223004638</v>
      </c>
      <c r="H12" s="2"/>
      <c r="I12" s="2">
        <v>2869</v>
      </c>
      <c r="J12" s="2">
        <v>4718</v>
      </c>
      <c r="K12" s="2">
        <v>307</v>
      </c>
      <c r="L12" s="2">
        <f t="shared" si="1"/>
        <v>7894</v>
      </c>
      <c r="M12" s="5">
        <f aca="true" t="shared" si="6" ref="M12:M49">L12/$L$49</f>
        <v>0.011738464512483457</v>
      </c>
      <c r="N12" s="2">
        <f aca="true" t="shared" si="7" ref="N12:N49">M12*$N$51</f>
        <v>4721.961688649645</v>
      </c>
      <c r="O12" s="2"/>
      <c r="P12" s="2">
        <f t="shared" si="2"/>
        <v>4063.315955827142</v>
      </c>
      <c r="Q12" s="2">
        <v>8220</v>
      </c>
      <c r="R12" s="29">
        <f t="shared" si="3"/>
        <v>2.0229782988477227</v>
      </c>
      <c r="S12" s="6"/>
      <c r="T12" s="6"/>
    </row>
    <row r="13" spans="1:20" ht="12.75">
      <c r="A13" s="1" t="s">
        <v>48</v>
      </c>
      <c r="B13" s="2">
        <v>993</v>
      </c>
      <c r="C13" s="2">
        <v>575</v>
      </c>
      <c r="D13" s="2">
        <v>133</v>
      </c>
      <c r="E13" s="2">
        <f t="shared" si="0"/>
        <v>1701</v>
      </c>
      <c r="F13" s="5">
        <f t="shared" si="4"/>
        <v>0.002742217084931348</v>
      </c>
      <c r="G13" s="2">
        <f t="shared" si="5"/>
        <v>972.028205661445</v>
      </c>
      <c r="H13" s="2"/>
      <c r="I13" s="2">
        <v>1060</v>
      </c>
      <c r="J13" s="2">
        <v>579</v>
      </c>
      <c r="K13" s="2">
        <v>133</v>
      </c>
      <c r="L13" s="2">
        <f t="shared" si="1"/>
        <v>1772</v>
      </c>
      <c r="M13" s="5">
        <f t="shared" si="6"/>
        <v>0.002634983419827804</v>
      </c>
      <c r="N13" s="2">
        <f t="shared" si="7"/>
        <v>1059.9589703936117</v>
      </c>
      <c r="O13" s="2"/>
      <c r="P13" s="2">
        <f t="shared" si="2"/>
        <v>1015.9935880275284</v>
      </c>
      <c r="Q13" s="2">
        <v>2042</v>
      </c>
      <c r="R13" s="29">
        <f t="shared" si="3"/>
        <v>2.009855203874251</v>
      </c>
      <c r="S13" s="6"/>
      <c r="T13" s="6"/>
    </row>
    <row r="14" spans="1:20" ht="12.75">
      <c r="A14" s="1" t="s">
        <v>49</v>
      </c>
      <c r="B14" s="2">
        <v>24709</v>
      </c>
      <c r="C14" s="2">
        <v>11843</v>
      </c>
      <c r="D14" s="2">
        <v>3057</v>
      </c>
      <c r="E14" s="2">
        <f t="shared" si="0"/>
        <v>39609</v>
      </c>
      <c r="F14" s="5">
        <f t="shared" si="4"/>
        <v>0.06385448354911567</v>
      </c>
      <c r="G14" s="2">
        <f t="shared" si="5"/>
        <v>22634.371074687933</v>
      </c>
      <c r="H14" s="2"/>
      <c r="I14" s="2">
        <v>26978</v>
      </c>
      <c r="J14" s="2">
        <v>12637</v>
      </c>
      <c r="K14" s="2">
        <v>3298</v>
      </c>
      <c r="L14" s="2">
        <f t="shared" si="1"/>
        <v>42913</v>
      </c>
      <c r="M14" s="5">
        <f t="shared" si="6"/>
        <v>0.06381210129518655</v>
      </c>
      <c r="N14" s="2">
        <f t="shared" si="7"/>
        <v>25669.311115406923</v>
      </c>
      <c r="O14" s="2"/>
      <c r="P14" s="2">
        <f t="shared" si="2"/>
        <v>24151.841095047428</v>
      </c>
      <c r="Q14" s="2">
        <v>47214</v>
      </c>
      <c r="R14" s="29">
        <f t="shared" si="3"/>
        <v>1.9548820238669793</v>
      </c>
      <c r="S14" s="6"/>
      <c r="T14" s="6"/>
    </row>
    <row r="15" spans="1:20" ht="12.75">
      <c r="A15" s="1" t="s">
        <v>104</v>
      </c>
      <c r="B15" s="2">
        <f>'Data Page'!I10*'Leverage Factors'!B17</f>
        <v>8557.842982734199</v>
      </c>
      <c r="C15" s="2">
        <f>'Data Page'!L10*'Leverage Factors'!C17</f>
        <v>6713.676369400423</v>
      </c>
      <c r="D15" s="2">
        <f>'Data Page'!O10*'Leverage Factors'!D17</f>
        <v>1246.0611864265807</v>
      </c>
      <c r="E15" s="2">
        <f>+B15+C15+D15</f>
        <v>16517.580538561204</v>
      </c>
      <c r="F15" s="5">
        <f t="shared" si="4"/>
        <v>0.026628331307802507</v>
      </c>
      <c r="G15" s="2">
        <f t="shared" si="5"/>
        <v>9438.89134201414</v>
      </c>
      <c r="H15" s="2"/>
      <c r="I15" s="2">
        <f>'Data Page'!I29*'Leverage Factors'!I17</f>
        <v>8945.3004947036</v>
      </c>
      <c r="J15" s="2">
        <f>'Data Page'!L29*'Leverage Factors'!J17</f>
        <v>7906.770501391604</v>
      </c>
      <c r="K15" s="2">
        <f>'Data Page'!O29*'Leverage Factors'!K17</f>
        <v>1654.85465597768</v>
      </c>
      <c r="L15" s="2">
        <f>+I15+J15+K15</f>
        <v>18506.925652072885</v>
      </c>
      <c r="M15" s="5">
        <f t="shared" si="6"/>
        <v>0.027520001267041717</v>
      </c>
      <c r="N15" s="2">
        <f t="shared" si="7"/>
        <v>11070.30578968527</v>
      </c>
      <c r="O15" s="2"/>
      <c r="P15" s="2">
        <f>(G15+N15)/2</f>
        <v>10254.598565849705</v>
      </c>
      <c r="Q15" s="2">
        <f>'Data Page'!F29*'Leverage Factors'!Q17</f>
        <v>17083.279644679096</v>
      </c>
      <c r="R15" s="29">
        <f>Q15/P15</f>
        <v>1.6659140321270647</v>
      </c>
      <c r="S15" s="6"/>
      <c r="T15" s="6"/>
    </row>
    <row r="16" spans="1:20" ht="12.75">
      <c r="A16" s="1" t="s">
        <v>105</v>
      </c>
      <c r="B16" s="2">
        <f>'Data Page'!I11*'Leverage Factors'!B17</f>
        <v>5291.157017265802</v>
      </c>
      <c r="C16" s="2">
        <f>'Data Page'!L11*'Leverage Factors'!C17</f>
        <v>16130.323630599576</v>
      </c>
      <c r="D16" s="2">
        <f>'Data Page'!O11*'Leverage Factors'!D17</f>
        <v>7085.93881357342</v>
      </c>
      <c r="E16" s="2">
        <f>+B16+C16+D16</f>
        <v>28507.419461438796</v>
      </c>
      <c r="F16" s="5">
        <f t="shared" si="4"/>
        <v>0.04595739723366365</v>
      </c>
      <c r="G16" s="2">
        <f t="shared" si="5"/>
        <v>16290.426682622287</v>
      </c>
      <c r="H16" s="2"/>
      <c r="I16" s="2">
        <f>'Data Page'!I30*'Leverage Factors'!I17</f>
        <v>5694.6995052963985</v>
      </c>
      <c r="J16" s="2">
        <f>'Data Page'!L30*'Leverage Factors'!J17</f>
        <v>16563.229498608394</v>
      </c>
      <c r="K16" s="2">
        <f>'Data Page'!O30*'Leverage Factors'!K17</f>
        <v>7485.1453440223195</v>
      </c>
      <c r="L16" s="2">
        <f>+I16+J16+K16</f>
        <v>29743.07434792711</v>
      </c>
      <c r="M16" s="5">
        <f t="shared" si="6"/>
        <v>0.04422827751777292</v>
      </c>
      <c r="N16" s="2">
        <f t="shared" si="7"/>
        <v>17791.443827409406</v>
      </c>
      <c r="O16" s="2"/>
      <c r="P16" s="2">
        <f>(G16+N16)/2</f>
        <v>17040.935255015847</v>
      </c>
      <c r="Q16" s="2">
        <f>'Data Page'!F30*'Leverage Factors'!Q17</f>
        <v>11179.720355320904</v>
      </c>
      <c r="R16" s="29">
        <f>Q16/P16</f>
        <v>0.656050867397683</v>
      </c>
      <c r="S16" s="6"/>
      <c r="T16" s="6"/>
    </row>
    <row r="17" spans="1:20" ht="12.75">
      <c r="A17" s="1" t="s">
        <v>38</v>
      </c>
      <c r="B17" s="2">
        <v>13849</v>
      </c>
      <c r="C17" s="2">
        <v>22844</v>
      </c>
      <c r="D17" s="2">
        <v>8332</v>
      </c>
      <c r="E17" s="2">
        <f t="shared" si="0"/>
        <v>45025</v>
      </c>
      <c r="F17" s="5">
        <f t="shared" si="4"/>
        <v>0.07258572854146617</v>
      </c>
      <c r="G17" s="2">
        <f t="shared" si="5"/>
        <v>25729.318024636428</v>
      </c>
      <c r="H17" s="2"/>
      <c r="I17" s="2">
        <v>14640</v>
      </c>
      <c r="J17" s="2">
        <v>24470</v>
      </c>
      <c r="K17" s="2">
        <v>9140</v>
      </c>
      <c r="L17" s="2">
        <f t="shared" si="1"/>
        <v>48250</v>
      </c>
      <c r="M17" s="5">
        <f t="shared" si="6"/>
        <v>0.07174827878481464</v>
      </c>
      <c r="N17" s="2">
        <f t="shared" si="7"/>
        <v>28861.749617094676</v>
      </c>
      <c r="O17" s="2"/>
      <c r="P17" s="2">
        <f t="shared" si="2"/>
        <v>27295.533820865552</v>
      </c>
      <c r="Q17" s="2">
        <v>28263</v>
      </c>
      <c r="R17" s="29">
        <f t="shared" si="3"/>
        <v>1.0354441201071103</v>
      </c>
      <c r="S17" s="6"/>
      <c r="T17" s="6"/>
    </row>
    <row r="18" spans="1:20" ht="12.75">
      <c r="A18" s="1" t="s">
        <v>50</v>
      </c>
      <c r="B18" s="2">
        <v>589</v>
      </c>
      <c r="C18" s="2">
        <v>6360</v>
      </c>
      <c r="D18" s="2">
        <v>110</v>
      </c>
      <c r="E18" s="2">
        <f t="shared" si="0"/>
        <v>7059</v>
      </c>
      <c r="F18" s="5">
        <f t="shared" si="4"/>
        <v>0.011379959084380003</v>
      </c>
      <c r="G18" s="2">
        <f t="shared" si="5"/>
        <v>4033.831336722011</v>
      </c>
      <c r="H18" s="2"/>
      <c r="I18" s="2">
        <v>595</v>
      </c>
      <c r="J18" s="2">
        <v>7012</v>
      </c>
      <c r="K18" s="2">
        <v>109</v>
      </c>
      <c r="L18" s="2">
        <f t="shared" si="1"/>
        <v>7716</v>
      </c>
      <c r="M18" s="5">
        <f t="shared" si="6"/>
        <v>0.01147377656173326</v>
      </c>
      <c r="N18" s="2">
        <f t="shared" si="7"/>
        <v>4615.487254829069</v>
      </c>
      <c r="O18" s="2"/>
      <c r="P18" s="2">
        <f t="shared" si="2"/>
        <v>4324.65929577554</v>
      </c>
      <c r="Q18" s="2">
        <v>4303</v>
      </c>
      <c r="R18" s="29">
        <f t="shared" si="3"/>
        <v>0.9949916758074566</v>
      </c>
      <c r="S18" s="6"/>
      <c r="T18" s="6"/>
    </row>
    <row r="19" spans="1:20" ht="12.75">
      <c r="A19" s="1" t="s">
        <v>51</v>
      </c>
      <c r="B19" s="2">
        <v>1032</v>
      </c>
      <c r="C19" s="2">
        <v>2296</v>
      </c>
      <c r="D19" s="2">
        <v>242</v>
      </c>
      <c r="E19" s="2">
        <f t="shared" si="0"/>
        <v>3570</v>
      </c>
      <c r="F19" s="5">
        <f t="shared" si="4"/>
        <v>0.005755270425164557</v>
      </c>
      <c r="G19" s="2">
        <f t="shared" si="5"/>
        <v>2040.0591970672301</v>
      </c>
      <c r="H19" s="2"/>
      <c r="I19" s="2">
        <v>1075</v>
      </c>
      <c r="J19" s="2">
        <v>2530</v>
      </c>
      <c r="K19" s="2">
        <v>282</v>
      </c>
      <c r="L19" s="2">
        <f t="shared" si="1"/>
        <v>3887</v>
      </c>
      <c r="M19" s="5">
        <f t="shared" si="6"/>
        <v>0.005780011598685482</v>
      </c>
      <c r="N19" s="2">
        <f t="shared" si="7"/>
        <v>2325.090585733617</v>
      </c>
      <c r="O19" s="2"/>
      <c r="P19" s="2">
        <f t="shared" si="2"/>
        <v>2182.5748914004234</v>
      </c>
      <c r="Q19" s="2">
        <v>2777</v>
      </c>
      <c r="R19" s="29">
        <f t="shared" si="3"/>
        <v>1.272350383458398</v>
      </c>
      <c r="S19" s="6"/>
      <c r="T19" s="6"/>
    </row>
    <row r="20" spans="1:20" ht="12.75">
      <c r="A20" s="1" t="s">
        <v>52</v>
      </c>
      <c r="B20" s="2">
        <v>3988</v>
      </c>
      <c r="C20" s="2">
        <v>2071</v>
      </c>
      <c r="D20" s="2">
        <v>297</v>
      </c>
      <c r="E20" s="2">
        <f t="shared" si="0"/>
        <v>6356</v>
      </c>
      <c r="F20" s="5">
        <f t="shared" si="4"/>
        <v>0.010246638325587094</v>
      </c>
      <c r="G20" s="2">
        <f t="shared" si="5"/>
        <v>3632.105393994206</v>
      </c>
      <c r="H20" s="2"/>
      <c r="I20" s="2">
        <v>4091</v>
      </c>
      <c r="J20" s="2">
        <v>2321</v>
      </c>
      <c r="K20" s="2">
        <v>348</v>
      </c>
      <c r="L20" s="2">
        <f t="shared" si="1"/>
        <v>6760</v>
      </c>
      <c r="M20" s="5">
        <f t="shared" si="6"/>
        <v>0.010052194084670405</v>
      </c>
      <c r="N20" s="2">
        <f t="shared" si="7"/>
        <v>4043.6358012758556</v>
      </c>
      <c r="O20" s="2"/>
      <c r="P20" s="2">
        <f t="shared" si="2"/>
        <v>3837.870597635031</v>
      </c>
      <c r="Q20" s="2">
        <v>8035</v>
      </c>
      <c r="R20" s="29">
        <f t="shared" si="3"/>
        <v>2.0936088895105844</v>
      </c>
      <c r="S20" s="6"/>
      <c r="T20" s="6"/>
    </row>
    <row r="21" spans="1:20" ht="12.75">
      <c r="A21" s="1" t="s">
        <v>53</v>
      </c>
      <c r="B21" s="2">
        <v>9048</v>
      </c>
      <c r="C21" s="2">
        <v>452</v>
      </c>
      <c r="D21" s="2">
        <v>9</v>
      </c>
      <c r="E21" s="2">
        <f t="shared" si="0"/>
        <v>9509</v>
      </c>
      <c r="F21" s="5">
        <f t="shared" si="4"/>
        <v>0.015329654474198817</v>
      </c>
      <c r="G21" s="2">
        <f t="shared" si="5"/>
        <v>5433.871962160307</v>
      </c>
      <c r="H21" s="2"/>
      <c r="I21" s="2">
        <v>10016</v>
      </c>
      <c r="J21" s="2">
        <v>611</v>
      </c>
      <c r="K21" s="2">
        <v>5</v>
      </c>
      <c r="L21" s="2">
        <f t="shared" si="1"/>
        <v>10632</v>
      </c>
      <c r="M21" s="5">
        <f t="shared" si="6"/>
        <v>0.015809900518966826</v>
      </c>
      <c r="N21" s="2">
        <f t="shared" si="7"/>
        <v>6359.753822361671</v>
      </c>
      <c r="O21" s="2"/>
      <c r="P21" s="2">
        <f t="shared" si="2"/>
        <v>5896.8128922609885</v>
      </c>
      <c r="Q21" s="2">
        <v>2107</v>
      </c>
      <c r="R21" s="29">
        <f t="shared" si="3"/>
        <v>0.35731165945001225</v>
      </c>
      <c r="S21" s="6"/>
      <c r="T21" s="6"/>
    </row>
    <row r="22" spans="1:20" ht="12.75">
      <c r="A22" s="1" t="s">
        <v>54</v>
      </c>
      <c r="B22" s="2">
        <v>886</v>
      </c>
      <c r="C22" s="2">
        <v>8034</v>
      </c>
      <c r="D22" s="2">
        <v>2534</v>
      </c>
      <c r="E22" s="2">
        <f t="shared" si="0"/>
        <v>11454</v>
      </c>
      <c r="F22" s="5">
        <f t="shared" si="4"/>
        <v>0.01846522897754477</v>
      </c>
      <c r="G22" s="2">
        <f t="shared" si="5"/>
        <v>6545.33278521234</v>
      </c>
      <c r="H22" s="2"/>
      <c r="I22" s="2">
        <v>842</v>
      </c>
      <c r="J22" s="2">
        <v>8405</v>
      </c>
      <c r="K22" s="2">
        <v>2530</v>
      </c>
      <c r="L22" s="2">
        <f t="shared" si="1"/>
        <v>11777</v>
      </c>
      <c r="M22" s="5">
        <f t="shared" si="6"/>
        <v>0.017512528067331855</v>
      </c>
      <c r="N22" s="2">
        <f t="shared" si="7"/>
        <v>7044.659590477181</v>
      </c>
      <c r="O22" s="2"/>
      <c r="P22" s="2">
        <f t="shared" si="2"/>
        <v>6794.996187844761</v>
      </c>
      <c r="Q22" s="2">
        <v>2120</v>
      </c>
      <c r="R22" s="29">
        <f t="shared" si="3"/>
        <v>0.31199428835476983</v>
      </c>
      <c r="S22" s="6"/>
      <c r="T22" s="6"/>
    </row>
    <row r="23" spans="1:20" ht="12.75">
      <c r="A23" s="1" t="s">
        <v>55</v>
      </c>
      <c r="B23" s="2">
        <v>2864</v>
      </c>
      <c r="C23" s="2">
        <v>10681</v>
      </c>
      <c r="D23" s="2">
        <v>3660</v>
      </c>
      <c r="E23" s="2">
        <f t="shared" si="0"/>
        <v>17205</v>
      </c>
      <c r="F23" s="5">
        <f t="shared" si="4"/>
        <v>0.02773653435993171</v>
      </c>
      <c r="G23" s="2">
        <f t="shared" si="5"/>
        <v>9831.713861496273</v>
      </c>
      <c r="H23" s="2"/>
      <c r="I23" s="2">
        <v>3174</v>
      </c>
      <c r="J23" s="2">
        <v>11382</v>
      </c>
      <c r="K23" s="2">
        <v>3876</v>
      </c>
      <c r="L23" s="2">
        <f t="shared" si="1"/>
        <v>18432</v>
      </c>
      <c r="M23" s="5">
        <f t="shared" si="6"/>
        <v>0.02740858600127883</v>
      </c>
      <c r="N23" s="2">
        <f t="shared" si="7"/>
        <v>11025.487439218427</v>
      </c>
      <c r="O23" s="2"/>
      <c r="P23" s="2">
        <f t="shared" si="2"/>
        <v>10428.60065035735</v>
      </c>
      <c r="Q23" s="2">
        <v>6225</v>
      </c>
      <c r="R23" s="29">
        <f t="shared" si="3"/>
        <v>0.5969161356070042</v>
      </c>
      <c r="S23" s="6"/>
      <c r="T23" s="6"/>
    </row>
    <row r="24" spans="1:20" ht="12.75">
      <c r="A24" s="1" t="s">
        <v>56</v>
      </c>
      <c r="B24" s="2">
        <v>724</v>
      </c>
      <c r="C24" s="2">
        <v>247</v>
      </c>
      <c r="D24" s="2">
        <v>58</v>
      </c>
      <c r="E24" s="2">
        <f t="shared" si="0"/>
        <v>1029</v>
      </c>
      <c r="F24" s="5">
        <f t="shared" si="4"/>
        <v>0.0016588720637239018</v>
      </c>
      <c r="G24" s="2">
        <f t="shared" si="5"/>
        <v>588.0170626840841</v>
      </c>
      <c r="H24" s="2"/>
      <c r="I24" s="2">
        <v>829</v>
      </c>
      <c r="J24" s="2">
        <v>321</v>
      </c>
      <c r="K24" s="2">
        <v>43</v>
      </c>
      <c r="L24" s="2">
        <f t="shared" si="1"/>
        <v>1193</v>
      </c>
      <c r="M24" s="5">
        <f t="shared" si="6"/>
        <v>0.0017740040744100283</v>
      </c>
      <c r="N24" s="2">
        <f t="shared" si="7"/>
        <v>713.6179749884757</v>
      </c>
      <c r="O24" s="2"/>
      <c r="P24" s="2">
        <f t="shared" si="2"/>
        <v>650.8175188362799</v>
      </c>
      <c r="Q24" s="2">
        <v>1322</v>
      </c>
      <c r="R24" s="30">
        <v>1</v>
      </c>
      <c r="S24" s="15"/>
      <c r="T24" s="15"/>
    </row>
    <row r="25" spans="1:20" ht="12.75">
      <c r="A25" s="1" t="s">
        <v>57</v>
      </c>
      <c r="B25" s="2">
        <v>1022</v>
      </c>
      <c r="C25" s="2">
        <v>3171</v>
      </c>
      <c r="D25" s="2">
        <v>171</v>
      </c>
      <c r="E25" s="2">
        <f t="shared" si="0"/>
        <v>4364</v>
      </c>
      <c r="F25" s="5">
        <f t="shared" si="4"/>
        <v>0.007035294155579307</v>
      </c>
      <c r="G25" s="2">
        <f t="shared" si="5"/>
        <v>2493.786648739886</v>
      </c>
      <c r="H25" s="2"/>
      <c r="I25" s="2">
        <v>1257</v>
      </c>
      <c r="J25" s="2">
        <v>2758</v>
      </c>
      <c r="K25" s="2">
        <v>162</v>
      </c>
      <c r="L25" s="2">
        <f t="shared" si="1"/>
        <v>4177</v>
      </c>
      <c r="M25" s="5">
        <f t="shared" si="6"/>
        <v>0.0062112447768740055</v>
      </c>
      <c r="N25" s="2">
        <f t="shared" si="7"/>
        <v>2498.560168924445</v>
      </c>
      <c r="O25" s="2"/>
      <c r="P25" s="2">
        <f t="shared" si="2"/>
        <v>2496.1734088321655</v>
      </c>
      <c r="Q25" s="2">
        <v>6395</v>
      </c>
      <c r="R25" s="29">
        <f t="shared" si="3"/>
        <v>2.5619213702752726</v>
      </c>
      <c r="S25" s="6"/>
      <c r="T25" s="6"/>
    </row>
    <row r="26" spans="1:20" ht="12.75">
      <c r="A26" s="1" t="s">
        <v>58</v>
      </c>
      <c r="B26" s="2">
        <v>107</v>
      </c>
      <c r="C26" s="2">
        <v>60</v>
      </c>
      <c r="D26" s="2">
        <v>3</v>
      </c>
      <c r="E26" s="2">
        <f t="shared" si="0"/>
        <v>170</v>
      </c>
      <c r="F26" s="5">
        <f t="shared" si="4"/>
        <v>0.00027406049643640746</v>
      </c>
      <c r="G26" s="2">
        <f t="shared" si="5"/>
        <v>97.14567605082048</v>
      </c>
      <c r="H26" s="2"/>
      <c r="I26" s="2">
        <v>103</v>
      </c>
      <c r="J26" s="2">
        <v>56</v>
      </c>
      <c r="K26" s="2">
        <v>4</v>
      </c>
      <c r="L26" s="2">
        <f t="shared" si="1"/>
        <v>163</v>
      </c>
      <c r="M26" s="5">
        <f t="shared" si="6"/>
        <v>0.0002423827863611355</v>
      </c>
      <c r="N26" s="2">
        <f t="shared" si="7"/>
        <v>97.50186917277581</v>
      </c>
      <c r="O26" s="2"/>
      <c r="P26" s="2">
        <f t="shared" si="2"/>
        <v>97.32377261179815</v>
      </c>
      <c r="Q26" s="2">
        <v>275</v>
      </c>
      <c r="R26" s="29">
        <f t="shared" si="3"/>
        <v>2.8256200167754586</v>
      </c>
      <c r="S26" s="6"/>
      <c r="T26" s="6"/>
    </row>
    <row r="27" spans="1:20" ht="12.75">
      <c r="A27" s="1" t="s">
        <v>59</v>
      </c>
      <c r="B27" s="2">
        <v>3339</v>
      </c>
      <c r="C27" s="2">
        <v>1726</v>
      </c>
      <c r="D27" s="2">
        <v>144</v>
      </c>
      <c r="E27" s="2">
        <f t="shared" si="0"/>
        <v>5209</v>
      </c>
      <c r="F27" s="5">
        <f t="shared" si="4"/>
        <v>0.00839753603492498</v>
      </c>
      <c r="G27" s="2">
        <f t="shared" si="5"/>
        <v>2976.657803227788</v>
      </c>
      <c r="H27" s="2"/>
      <c r="I27" s="2">
        <v>4200</v>
      </c>
      <c r="J27" s="2">
        <v>1801</v>
      </c>
      <c r="K27" s="2">
        <v>155</v>
      </c>
      <c r="L27" s="2">
        <f t="shared" si="1"/>
        <v>6156</v>
      </c>
      <c r="M27" s="5">
        <f t="shared" si="6"/>
        <v>0.00915403946527086</v>
      </c>
      <c r="N27" s="2">
        <f t="shared" si="7"/>
        <v>3682.340531457717</v>
      </c>
      <c r="O27" s="2"/>
      <c r="P27" s="2">
        <f t="shared" si="2"/>
        <v>3329.4991673427526</v>
      </c>
      <c r="Q27" s="2">
        <v>2129</v>
      </c>
      <c r="R27" s="29">
        <f t="shared" si="3"/>
        <v>0.639435510566335</v>
      </c>
      <c r="S27" s="6"/>
      <c r="T27" s="6"/>
    </row>
    <row r="28" spans="1:20" ht="12.75">
      <c r="A28" s="1" t="s">
        <v>60</v>
      </c>
      <c r="B28" s="2">
        <v>9950</v>
      </c>
      <c r="C28" s="2">
        <v>81432</v>
      </c>
      <c r="D28" s="2">
        <v>11006</v>
      </c>
      <c r="E28" s="2">
        <f t="shared" si="0"/>
        <v>102388</v>
      </c>
      <c r="F28" s="5">
        <f t="shared" si="4"/>
        <v>0.16506180064194642</v>
      </c>
      <c r="G28" s="2">
        <f t="shared" si="5"/>
        <v>58509.12634994947</v>
      </c>
      <c r="H28" s="2"/>
      <c r="I28" s="2">
        <v>10814</v>
      </c>
      <c r="J28" s="2">
        <v>91061</v>
      </c>
      <c r="K28" s="2">
        <v>12503</v>
      </c>
      <c r="L28" s="2">
        <f t="shared" si="1"/>
        <v>114378</v>
      </c>
      <c r="M28" s="5">
        <f t="shared" si="6"/>
        <v>0.1700813394994721</v>
      </c>
      <c r="N28" s="2">
        <f t="shared" si="7"/>
        <v>68417.59995241565</v>
      </c>
      <c r="O28" s="2"/>
      <c r="P28" s="2">
        <f t="shared" si="2"/>
        <v>63463.36315118256</v>
      </c>
      <c r="Q28" s="2">
        <v>45241</v>
      </c>
      <c r="R28" s="29">
        <f t="shared" si="3"/>
        <v>0.7128679879795654</v>
      </c>
      <c r="S28" s="6"/>
      <c r="T28" s="6"/>
    </row>
    <row r="29" spans="1:20" ht="12.75">
      <c r="A29" s="1" t="s">
        <v>61</v>
      </c>
      <c r="B29" s="2">
        <v>13206</v>
      </c>
      <c r="C29" s="2">
        <v>46343</v>
      </c>
      <c r="D29" s="2">
        <v>11350</v>
      </c>
      <c r="E29" s="2">
        <f t="shared" si="0"/>
        <v>70899</v>
      </c>
      <c r="F29" s="5">
        <f t="shared" si="4"/>
        <v>0.11429773609908737</v>
      </c>
      <c r="G29" s="2">
        <f t="shared" si="5"/>
        <v>40514.8899195713</v>
      </c>
      <c r="H29" s="2"/>
      <c r="I29" s="2">
        <v>14287</v>
      </c>
      <c r="J29" s="2">
        <v>52253</v>
      </c>
      <c r="K29" s="2">
        <v>13045</v>
      </c>
      <c r="L29" s="2">
        <f t="shared" si="1"/>
        <v>79585</v>
      </c>
      <c r="M29" s="5">
        <f t="shared" si="6"/>
        <v>0.11834376719356422</v>
      </c>
      <c r="N29" s="2">
        <f t="shared" si="7"/>
        <v>47605.43716635192</v>
      </c>
      <c r="O29" s="2"/>
      <c r="P29" s="2">
        <f t="shared" si="2"/>
        <v>44060.163542961614</v>
      </c>
      <c r="Q29" s="2">
        <v>23592</v>
      </c>
      <c r="R29" s="29">
        <f t="shared" si="3"/>
        <v>0.5354496693367063</v>
      </c>
      <c r="S29" s="6"/>
      <c r="T29" s="6"/>
    </row>
    <row r="30" spans="1:20" ht="12.75">
      <c r="A30" s="1" t="s">
        <v>62</v>
      </c>
      <c r="B30" s="2">
        <v>6340</v>
      </c>
      <c r="C30" s="2">
        <v>15901</v>
      </c>
      <c r="D30" s="2">
        <v>4252</v>
      </c>
      <c r="E30" s="2">
        <f t="shared" si="0"/>
        <v>26493</v>
      </c>
      <c r="F30" s="5">
        <f t="shared" si="4"/>
        <v>0.042709910188763196</v>
      </c>
      <c r="G30" s="2">
        <f t="shared" si="5"/>
        <v>15139.296444790512</v>
      </c>
      <c r="H30" s="2"/>
      <c r="I30" s="2">
        <v>7345</v>
      </c>
      <c r="J30" s="2">
        <v>20795</v>
      </c>
      <c r="K30" s="2">
        <v>4977</v>
      </c>
      <c r="L30" s="2">
        <f t="shared" si="1"/>
        <v>33117</v>
      </c>
      <c r="M30" s="5">
        <f t="shared" si="6"/>
        <v>0.04924534193817008</v>
      </c>
      <c r="N30" s="2">
        <f t="shared" si="7"/>
        <v>19809.62822941605</v>
      </c>
      <c r="O30" s="2"/>
      <c r="P30" s="2">
        <f t="shared" si="2"/>
        <v>17474.46233710328</v>
      </c>
      <c r="Q30" s="2">
        <v>14740</v>
      </c>
      <c r="R30" s="29">
        <f t="shared" si="3"/>
        <v>0.8435166539403485</v>
      </c>
      <c r="S30" s="6"/>
      <c r="T30" s="6"/>
    </row>
    <row r="31" spans="1:20" ht="12.75">
      <c r="A31" s="1" t="s">
        <v>63</v>
      </c>
      <c r="B31" s="2">
        <v>1131</v>
      </c>
      <c r="C31" s="2">
        <v>9598</v>
      </c>
      <c r="D31" s="2">
        <v>3386</v>
      </c>
      <c r="E31" s="2">
        <f t="shared" si="0"/>
        <v>14115</v>
      </c>
      <c r="F31" s="5">
        <f t="shared" si="4"/>
        <v>0.022755081807058188</v>
      </c>
      <c r="G31" s="2">
        <f t="shared" si="5"/>
        <v>8065.948337984301</v>
      </c>
      <c r="H31" s="2"/>
      <c r="I31" s="2">
        <v>1318</v>
      </c>
      <c r="J31" s="2">
        <v>10542</v>
      </c>
      <c r="K31" s="2">
        <v>4199</v>
      </c>
      <c r="L31" s="2">
        <f t="shared" si="1"/>
        <v>16059</v>
      </c>
      <c r="M31" s="5">
        <f t="shared" si="6"/>
        <v>0.023879908994929294</v>
      </c>
      <c r="N31" s="2">
        <f t="shared" si="7"/>
        <v>9606.027711936238</v>
      </c>
      <c r="O31" s="2"/>
      <c r="P31" s="2">
        <f t="shared" si="2"/>
        <v>8835.98802496027</v>
      </c>
      <c r="Q31" s="2">
        <v>2754</v>
      </c>
      <c r="R31" s="29">
        <f t="shared" si="3"/>
        <v>0.3116799153892451</v>
      </c>
      <c r="S31" s="6"/>
      <c r="T31" s="6"/>
    </row>
    <row r="32" spans="1:20" ht="12.75">
      <c r="A32" s="1" t="s">
        <v>64</v>
      </c>
      <c r="B32" s="2">
        <v>148</v>
      </c>
      <c r="C32" s="2">
        <v>491</v>
      </c>
      <c r="D32" s="2">
        <v>216</v>
      </c>
      <c r="E32" s="2">
        <f t="shared" si="0"/>
        <v>855</v>
      </c>
      <c r="F32" s="5">
        <f t="shared" si="4"/>
        <v>0.0013783630850184023</v>
      </c>
      <c r="G32" s="2">
        <f t="shared" si="5"/>
        <v>488.58560602030303</v>
      </c>
      <c r="H32" s="2"/>
      <c r="I32" s="2">
        <v>184</v>
      </c>
      <c r="J32" s="2">
        <v>533</v>
      </c>
      <c r="K32" s="2">
        <v>234</v>
      </c>
      <c r="L32" s="2">
        <f t="shared" si="1"/>
        <v>951</v>
      </c>
      <c r="M32" s="5">
        <f t="shared" si="6"/>
        <v>0.001414147422266502</v>
      </c>
      <c r="N32" s="2">
        <f t="shared" si="7"/>
        <v>568.8605986706121</v>
      </c>
      <c r="O32" s="2"/>
      <c r="P32" s="2">
        <f t="shared" si="2"/>
        <v>528.7231023454576</v>
      </c>
      <c r="Q32" s="2">
        <v>392</v>
      </c>
      <c r="R32" s="29">
        <f t="shared" si="3"/>
        <v>0.7414088740610292</v>
      </c>
      <c r="S32" s="6"/>
      <c r="T32" s="6"/>
    </row>
    <row r="33" spans="1:20" ht="12.75">
      <c r="A33" s="1" t="s">
        <v>65</v>
      </c>
      <c r="B33" s="2">
        <v>27832</v>
      </c>
      <c r="C33" s="2">
        <v>65595</v>
      </c>
      <c r="D33" s="2">
        <v>14692</v>
      </c>
      <c r="E33" s="2">
        <f t="shared" si="0"/>
        <v>108119</v>
      </c>
      <c r="F33" s="5">
        <f t="shared" si="4"/>
        <v>0.17430086361298788</v>
      </c>
      <c r="G33" s="2">
        <f t="shared" si="5"/>
        <v>61784.07852316859</v>
      </c>
      <c r="H33" s="2"/>
      <c r="I33" s="2">
        <v>28781</v>
      </c>
      <c r="J33" s="2">
        <v>66888</v>
      </c>
      <c r="K33" s="2">
        <v>15570</v>
      </c>
      <c r="L33" s="2">
        <f t="shared" si="1"/>
        <v>111239</v>
      </c>
      <c r="M33" s="5">
        <f t="shared" si="6"/>
        <v>0.16541361209832117</v>
      </c>
      <c r="N33" s="2">
        <f t="shared" si="7"/>
        <v>66539.94125711906</v>
      </c>
      <c r="O33" s="2"/>
      <c r="P33" s="2">
        <f t="shared" si="2"/>
        <v>64162.009890143825</v>
      </c>
      <c r="Q33" s="2">
        <v>91746</v>
      </c>
      <c r="R33" s="29">
        <f t="shared" si="3"/>
        <v>1.4299115653808947</v>
      </c>
      <c r="S33" s="6"/>
      <c r="T33" s="6"/>
    </row>
    <row r="34" spans="1:20" ht="12.75">
      <c r="A34" s="1" t="s">
        <v>66</v>
      </c>
      <c r="B34" s="2">
        <v>8764</v>
      </c>
      <c r="C34" s="2">
        <v>19758</v>
      </c>
      <c r="D34" s="2">
        <v>3479</v>
      </c>
      <c r="E34" s="2">
        <f t="shared" si="0"/>
        <v>32001</v>
      </c>
      <c r="F34" s="5">
        <f t="shared" si="4"/>
        <v>0.0515894702733028</v>
      </c>
      <c r="G34" s="2">
        <f t="shared" si="5"/>
        <v>18286.8163488371</v>
      </c>
      <c r="H34" s="2"/>
      <c r="I34" s="2">
        <v>9159</v>
      </c>
      <c r="J34" s="2">
        <v>20998</v>
      </c>
      <c r="K34" s="2">
        <v>3676</v>
      </c>
      <c r="L34" s="2">
        <f t="shared" si="1"/>
        <v>33833</v>
      </c>
      <c r="M34" s="5">
        <f t="shared" si="6"/>
        <v>0.050310041785007954</v>
      </c>
      <c r="N34" s="2">
        <f t="shared" si="7"/>
        <v>20237.91864860444</v>
      </c>
      <c r="O34" s="2"/>
      <c r="P34" s="2">
        <f t="shared" si="2"/>
        <v>19262.36749872077</v>
      </c>
      <c r="Q34" s="2">
        <v>19108</v>
      </c>
      <c r="R34" s="29">
        <f t="shared" si="3"/>
        <v>0.9919860578544656</v>
      </c>
      <c r="S34" s="6"/>
      <c r="T34" s="6"/>
    </row>
    <row r="35" spans="1:20" ht="12.75">
      <c r="A35" s="1" t="s">
        <v>106</v>
      </c>
      <c r="B35" s="2">
        <f>'Data Page'!I14*'Leverage Factors'!B37</f>
        <v>19630.86206512369</v>
      </c>
      <c r="C35" s="2">
        <f>'Data Page'!L14*'Leverage Factors'!C37</f>
        <v>3074.295170760859</v>
      </c>
      <c r="D35" s="2">
        <f>'Data Page'!O14*'Leverage Factors'!D37</f>
        <v>1117.579690628822</v>
      </c>
      <c r="E35" s="2">
        <f>+B35+C35+D35</f>
        <v>23822.73692651337</v>
      </c>
      <c r="F35" s="5">
        <f t="shared" si="4"/>
        <v>0.03840512416796583</v>
      </c>
      <c r="G35" s="2">
        <f t="shared" si="5"/>
        <v>13613.38755357051</v>
      </c>
      <c r="H35" s="2"/>
      <c r="I35" s="2">
        <f>'Data Page'!I33*'Leverage Factors'!I37</f>
        <v>20187.274233242995</v>
      </c>
      <c r="J35" s="2">
        <f>'Data Page'!L33*'Leverage Factors'!J37</f>
        <v>3108.9385179727237</v>
      </c>
      <c r="K35" s="2">
        <f>'Data Page'!O33*'Leverage Factors'!K37</f>
        <v>1266.4483557016708</v>
      </c>
      <c r="L35" s="2">
        <f>+I35+J35+K35</f>
        <v>24562.661106917392</v>
      </c>
      <c r="M35" s="5">
        <f t="shared" si="6"/>
        <v>0.03652494625484006</v>
      </c>
      <c r="N35" s="2">
        <f t="shared" si="7"/>
        <v>14692.670980256982</v>
      </c>
      <c r="O35" s="2"/>
      <c r="P35" s="2">
        <f>(G35+N35)/2</f>
        <v>14153.029266913745</v>
      </c>
      <c r="Q35" s="2">
        <f>'Data Page'!F33*'Leverage Factors'!Q37</f>
        <v>63727.45220290802</v>
      </c>
      <c r="R35" s="29">
        <f>Q35/P35</f>
        <v>4.502742911150966</v>
      </c>
      <c r="S35" s="6"/>
      <c r="T35" s="6"/>
    </row>
    <row r="36" spans="1:20" ht="12.75">
      <c r="A36" s="1" t="s">
        <v>107</v>
      </c>
      <c r="B36" s="2">
        <f>'Data Page'!I15*'Leverage Factors'!B37</f>
        <v>3273.137934876311</v>
      </c>
      <c r="C36" s="2">
        <f>'Data Page'!L15*'Leverage Factors'!C37</f>
        <v>838.7048292391411</v>
      </c>
      <c r="D36" s="2">
        <f>'Data Page'!O15*'Leverage Factors'!D37</f>
        <v>426.42030937117823</v>
      </c>
      <c r="E36" s="2">
        <f>+B36+C36+D36</f>
        <v>4538.263073486631</v>
      </c>
      <c r="F36" s="5">
        <f t="shared" si="4"/>
        <v>0.007316227240463309</v>
      </c>
      <c r="G36" s="2">
        <f t="shared" si="5"/>
        <v>2593.368437472548</v>
      </c>
      <c r="H36" s="2"/>
      <c r="I36" s="2">
        <f>'Data Page'!I34*'Leverage Factors'!I37</f>
        <v>3359.725766757006</v>
      </c>
      <c r="J36" s="2">
        <f>'Data Page'!L34*'Leverage Factors'!J37</f>
        <v>867.0614820272764</v>
      </c>
      <c r="K36" s="2">
        <f>'Data Page'!O34*'Leverage Factors'!K37</f>
        <v>421.5516442983291</v>
      </c>
      <c r="L36" s="2">
        <f>+I36+J36+K36</f>
        <v>4648.338893082611</v>
      </c>
      <c r="M36" s="5">
        <f t="shared" si="6"/>
        <v>0.006912130876418402</v>
      </c>
      <c r="N36" s="2">
        <f t="shared" si="7"/>
        <v>2780.5014148715723</v>
      </c>
      <c r="O36" s="2"/>
      <c r="P36" s="2">
        <f>(G36+N36)/2</f>
        <v>2686.93492617206</v>
      </c>
      <c r="Q36" s="2">
        <f>'Data Page'!F34*'Leverage Factors'!Q37</f>
        <v>7378.547797091982</v>
      </c>
      <c r="R36" s="29">
        <f>Q36/P36</f>
        <v>2.7460835486640627</v>
      </c>
      <c r="S36" s="6"/>
      <c r="T36" s="6"/>
    </row>
    <row r="37" spans="1:20" ht="12.75">
      <c r="A37" s="1" t="s">
        <v>67</v>
      </c>
      <c r="B37" s="2">
        <v>22904</v>
      </c>
      <c r="C37" s="2">
        <v>3913</v>
      </c>
      <c r="D37" s="2">
        <v>1544</v>
      </c>
      <c r="E37" s="2">
        <f t="shared" si="0"/>
        <v>28361</v>
      </c>
      <c r="F37" s="5">
        <f t="shared" si="4"/>
        <v>0.04572135140842913</v>
      </c>
      <c r="G37" s="2">
        <f t="shared" si="5"/>
        <v>16206.755991043057</v>
      </c>
      <c r="H37" s="2"/>
      <c r="I37" s="2">
        <v>23547</v>
      </c>
      <c r="J37" s="2">
        <v>3976</v>
      </c>
      <c r="K37" s="2">
        <v>1688</v>
      </c>
      <c r="L37" s="2">
        <f t="shared" si="1"/>
        <v>29211</v>
      </c>
      <c r="M37" s="5">
        <f t="shared" si="6"/>
        <v>0.04343707713125846</v>
      </c>
      <c r="N37" s="2">
        <f t="shared" si="7"/>
        <v>17473.172395128553</v>
      </c>
      <c r="O37" s="2"/>
      <c r="P37" s="2">
        <f t="shared" si="2"/>
        <v>16839.964193085805</v>
      </c>
      <c r="Q37" s="2">
        <v>71106</v>
      </c>
      <c r="R37" s="29">
        <f t="shared" si="3"/>
        <v>4.222455534032244</v>
      </c>
      <c r="S37" s="6"/>
      <c r="T37" s="6"/>
    </row>
    <row r="38" spans="1:20" ht="12.75">
      <c r="A38" s="1" t="s">
        <v>68</v>
      </c>
      <c r="B38" s="2">
        <v>710</v>
      </c>
      <c r="C38" s="2">
        <v>1939</v>
      </c>
      <c r="D38" s="2">
        <v>169</v>
      </c>
      <c r="E38" s="2">
        <f t="shared" si="0"/>
        <v>2818</v>
      </c>
      <c r="F38" s="5">
        <f t="shared" si="4"/>
        <v>0.0045429557585752725</v>
      </c>
      <c r="G38" s="2">
        <f t="shared" si="5"/>
        <v>1610.3324418306597</v>
      </c>
      <c r="H38" s="2"/>
      <c r="I38" s="2">
        <v>767</v>
      </c>
      <c r="J38" s="2">
        <v>2217</v>
      </c>
      <c r="K38" s="2">
        <v>203</v>
      </c>
      <c r="L38" s="2">
        <f t="shared" si="1"/>
        <v>3187</v>
      </c>
      <c r="M38" s="5">
        <f t="shared" si="6"/>
        <v>0.004739103927195943</v>
      </c>
      <c r="N38" s="2">
        <f t="shared" si="7"/>
        <v>1906.3709021695488</v>
      </c>
      <c r="O38" s="2"/>
      <c r="P38" s="2">
        <f t="shared" si="2"/>
        <v>1758.3516720001044</v>
      </c>
      <c r="Q38" s="2">
        <v>2139</v>
      </c>
      <c r="R38" s="29">
        <f t="shared" si="3"/>
        <v>1.2164802036255424</v>
      </c>
      <c r="S38" s="6"/>
      <c r="T38" s="6"/>
    </row>
    <row r="39" spans="1:20" ht="12.75">
      <c r="A39" s="1" t="s">
        <v>69</v>
      </c>
      <c r="B39" s="2">
        <v>643</v>
      </c>
      <c r="C39" s="2">
        <v>895</v>
      </c>
      <c r="D39" s="2">
        <v>133</v>
      </c>
      <c r="E39" s="2">
        <f t="shared" si="0"/>
        <v>1671</v>
      </c>
      <c r="F39" s="5">
        <f t="shared" si="4"/>
        <v>0.0026938534679131583</v>
      </c>
      <c r="G39" s="2">
        <f t="shared" si="5"/>
        <v>954.8848510642414</v>
      </c>
      <c r="H39" s="2"/>
      <c r="I39" s="2">
        <v>689</v>
      </c>
      <c r="J39" s="2">
        <v>1021</v>
      </c>
      <c r="K39" s="2">
        <v>152</v>
      </c>
      <c r="L39" s="2">
        <f t="shared" si="1"/>
        <v>1862</v>
      </c>
      <c r="M39" s="5">
        <f t="shared" si="6"/>
        <v>0.0027688144061621734</v>
      </c>
      <c r="N39" s="2">
        <f t="shared" si="7"/>
        <v>1113.7943582804205</v>
      </c>
      <c r="O39" s="2"/>
      <c r="P39" s="2">
        <f t="shared" si="2"/>
        <v>1034.339604672331</v>
      </c>
      <c r="Q39" s="2">
        <v>1268</v>
      </c>
      <c r="R39" s="29">
        <f t="shared" si="3"/>
        <v>1.2259029764230003</v>
      </c>
      <c r="S39" s="6"/>
      <c r="T39" s="6"/>
    </row>
    <row r="40" spans="1:20" ht="12.75">
      <c r="A40" s="1" t="s">
        <v>70</v>
      </c>
      <c r="B40" s="2">
        <v>2399</v>
      </c>
      <c r="C40" s="2">
        <v>2226</v>
      </c>
      <c r="D40" s="2">
        <v>456</v>
      </c>
      <c r="E40" s="2">
        <f t="shared" si="0"/>
        <v>5081</v>
      </c>
      <c r="F40" s="5">
        <f t="shared" si="4"/>
        <v>0.008191184602314038</v>
      </c>
      <c r="G40" s="2">
        <f t="shared" si="5"/>
        <v>2903.512823613052</v>
      </c>
      <c r="H40" s="2"/>
      <c r="I40" s="2">
        <v>2772</v>
      </c>
      <c r="J40" s="2">
        <v>2617</v>
      </c>
      <c r="K40" s="2">
        <v>520</v>
      </c>
      <c r="L40" s="2">
        <f t="shared" si="1"/>
        <v>5909</v>
      </c>
      <c r="M40" s="5">
        <f t="shared" si="6"/>
        <v>0.008786747758330979</v>
      </c>
      <c r="N40" s="2">
        <f t="shared" si="7"/>
        <v>3534.592300257253</v>
      </c>
      <c r="O40" s="2"/>
      <c r="P40" s="2">
        <f t="shared" si="2"/>
        <v>3219.052561935153</v>
      </c>
      <c r="Q40" s="2">
        <v>3428</v>
      </c>
      <c r="R40" s="29">
        <f t="shared" si="3"/>
        <v>1.0649096074216438</v>
      </c>
      <c r="S40" s="6"/>
      <c r="T40" s="6"/>
    </row>
    <row r="41" spans="1:20" ht="12.75">
      <c r="A41" s="1" t="s">
        <v>71</v>
      </c>
      <c r="B41" s="2">
        <v>59</v>
      </c>
      <c r="C41" s="2">
        <v>35</v>
      </c>
      <c r="D41" s="2">
        <v>4</v>
      </c>
      <c r="E41" s="2">
        <f t="shared" si="0"/>
        <v>98</v>
      </c>
      <c r="F41" s="5">
        <f t="shared" si="4"/>
        <v>0.00015798781559275254</v>
      </c>
      <c r="G41" s="2">
        <f t="shared" si="5"/>
        <v>56.00162501753181</v>
      </c>
      <c r="H41" s="2"/>
      <c r="I41" s="2">
        <v>64</v>
      </c>
      <c r="J41" s="2">
        <v>46</v>
      </c>
      <c r="K41" s="2">
        <v>4</v>
      </c>
      <c r="L41" s="2">
        <f t="shared" si="1"/>
        <v>114</v>
      </c>
      <c r="M41" s="5">
        <f t="shared" si="6"/>
        <v>0.00016951924935686776</v>
      </c>
      <c r="N41" s="2">
        <f t="shared" si="7"/>
        <v>68.19149132329105</v>
      </c>
      <c r="O41" s="2"/>
      <c r="P41" s="2">
        <f t="shared" si="2"/>
        <v>62.09655817041143</v>
      </c>
      <c r="Q41" s="2">
        <v>133</v>
      </c>
      <c r="R41" s="29">
        <f t="shared" si="3"/>
        <v>2.141825632831508</v>
      </c>
      <c r="S41" s="6"/>
      <c r="T41" s="6"/>
    </row>
    <row r="42" spans="1:20" ht="12.75">
      <c r="A42" s="1" t="s">
        <v>82</v>
      </c>
      <c r="B42" s="2">
        <v>760</v>
      </c>
      <c r="C42" s="2">
        <v>687</v>
      </c>
      <c r="D42" s="2">
        <v>65</v>
      </c>
      <c r="E42" s="2">
        <f t="shared" si="0"/>
        <v>1512</v>
      </c>
      <c r="F42" s="5">
        <f t="shared" si="4"/>
        <v>0.0024375262977167538</v>
      </c>
      <c r="G42" s="2">
        <f t="shared" si="5"/>
        <v>864.0250716990623</v>
      </c>
      <c r="H42" s="2"/>
      <c r="I42" s="2">
        <v>757</v>
      </c>
      <c r="J42" s="2">
        <v>692</v>
      </c>
      <c r="K42" s="2">
        <v>71</v>
      </c>
      <c r="L42" s="2">
        <f t="shared" si="1"/>
        <v>1520</v>
      </c>
      <c r="M42" s="5">
        <f t="shared" si="6"/>
        <v>0.00226025665809157</v>
      </c>
      <c r="N42" s="2">
        <f t="shared" si="7"/>
        <v>909.2198843105473</v>
      </c>
      <c r="O42" s="2"/>
      <c r="P42" s="2">
        <f t="shared" si="2"/>
        <v>886.6224780048049</v>
      </c>
      <c r="Q42" s="2">
        <v>1575</v>
      </c>
      <c r="R42" s="29">
        <f t="shared" si="3"/>
        <v>1.7764043198456612</v>
      </c>
      <c r="S42" s="6"/>
      <c r="T42" s="6"/>
    </row>
    <row r="43" spans="1:20" ht="12.75">
      <c r="A43" s="1" t="s">
        <v>77</v>
      </c>
      <c r="B43" s="2">
        <v>438</v>
      </c>
      <c r="C43" s="2">
        <v>371</v>
      </c>
      <c r="D43" s="2">
        <v>18</v>
      </c>
      <c r="E43" s="2">
        <f t="shared" si="0"/>
        <v>827</v>
      </c>
      <c r="F43" s="5">
        <f t="shared" si="4"/>
        <v>0.0013332237091347589</v>
      </c>
      <c r="G43" s="2">
        <f t="shared" si="5"/>
        <v>472.58514172957973</v>
      </c>
      <c r="H43" s="2"/>
      <c r="I43" s="2">
        <v>596</v>
      </c>
      <c r="J43" s="2">
        <v>413</v>
      </c>
      <c r="K43" s="2">
        <v>35</v>
      </c>
      <c r="L43" s="2">
        <f t="shared" si="1"/>
        <v>1044</v>
      </c>
      <c r="M43" s="5">
        <f t="shared" si="6"/>
        <v>0.0015524394414786838</v>
      </c>
      <c r="N43" s="2">
        <f t="shared" si="7"/>
        <v>624.4904994869812</v>
      </c>
      <c r="O43" s="2"/>
      <c r="P43" s="2">
        <f t="shared" si="2"/>
        <v>548.5378206082805</v>
      </c>
      <c r="Q43" s="2">
        <v>673</v>
      </c>
      <c r="R43" s="29">
        <f t="shared" si="3"/>
        <v>1.2268980819840312</v>
      </c>
      <c r="S43" s="6"/>
      <c r="T43" s="6"/>
    </row>
    <row r="44" spans="1:20" ht="12.75">
      <c r="A44" s="1" t="s">
        <v>72</v>
      </c>
      <c r="B44" s="2">
        <v>469</v>
      </c>
      <c r="C44" s="2">
        <v>806</v>
      </c>
      <c r="D44" s="2">
        <v>13</v>
      </c>
      <c r="E44" s="2">
        <f t="shared" si="0"/>
        <v>1288</v>
      </c>
      <c r="F44" s="5">
        <f t="shared" si="4"/>
        <v>0.0020764112906476047</v>
      </c>
      <c r="G44" s="2">
        <f t="shared" si="5"/>
        <v>736.0213573732751</v>
      </c>
      <c r="H44" s="2"/>
      <c r="I44" s="2">
        <v>93</v>
      </c>
      <c r="J44" s="2">
        <v>977</v>
      </c>
      <c r="K44" s="2">
        <v>23</v>
      </c>
      <c r="L44" s="2">
        <f t="shared" si="1"/>
        <v>1093</v>
      </c>
      <c r="M44" s="5">
        <f t="shared" si="6"/>
        <v>0.0016253029784829515</v>
      </c>
      <c r="N44" s="2">
        <f t="shared" si="7"/>
        <v>653.800877336466</v>
      </c>
      <c r="O44" s="2"/>
      <c r="P44" s="2">
        <f t="shared" si="2"/>
        <v>694.9111173548706</v>
      </c>
      <c r="Q44" s="2">
        <v>678</v>
      </c>
      <c r="R44" s="29">
        <f t="shared" si="3"/>
        <v>0.9756643447880909</v>
      </c>
      <c r="S44" s="6"/>
      <c r="T44" s="6"/>
    </row>
    <row r="45" spans="1:20" ht="12.75">
      <c r="A45" s="1" t="s">
        <v>73</v>
      </c>
      <c r="B45" s="2">
        <v>1030</v>
      </c>
      <c r="C45" s="2">
        <v>7128</v>
      </c>
      <c r="D45" s="2">
        <v>280</v>
      </c>
      <c r="E45" s="2">
        <f t="shared" si="0"/>
        <v>8438</v>
      </c>
      <c r="F45" s="5">
        <f t="shared" si="4"/>
        <v>0.013603073346649449</v>
      </c>
      <c r="G45" s="2">
        <f t="shared" si="5"/>
        <v>4821.854203040137</v>
      </c>
      <c r="H45" s="2"/>
      <c r="I45" s="2">
        <v>897</v>
      </c>
      <c r="J45" s="2">
        <v>7122</v>
      </c>
      <c r="K45" s="2">
        <v>281</v>
      </c>
      <c r="L45" s="2">
        <f t="shared" si="1"/>
        <v>8300</v>
      </c>
      <c r="M45" s="5">
        <f t="shared" si="6"/>
        <v>0.01234219096194739</v>
      </c>
      <c r="N45" s="2">
        <f t="shared" si="7"/>
        <v>4964.819105116804</v>
      </c>
      <c r="O45" s="2"/>
      <c r="P45" s="2">
        <f t="shared" si="2"/>
        <v>4893.33665407847</v>
      </c>
      <c r="Q45" s="2">
        <v>4834</v>
      </c>
      <c r="R45" s="29">
        <f t="shared" si="3"/>
        <v>0.9878739890031857</v>
      </c>
      <c r="S45" s="6"/>
      <c r="T45" s="6"/>
    </row>
    <row r="46" spans="1:20" ht="12.75">
      <c r="A46" s="1" t="s">
        <v>74</v>
      </c>
      <c r="B46" s="2">
        <v>2857</v>
      </c>
      <c r="C46" s="2">
        <v>36950</v>
      </c>
      <c r="D46" s="2">
        <v>3179</v>
      </c>
      <c r="E46" s="2">
        <f t="shared" si="0"/>
        <v>42986</v>
      </c>
      <c r="F46" s="5">
        <f t="shared" si="4"/>
        <v>0.06929861470479655</v>
      </c>
      <c r="G46" s="2">
        <f t="shared" si="5"/>
        <v>24564.141357179822</v>
      </c>
      <c r="H46" s="2"/>
      <c r="I46" s="2">
        <v>2722</v>
      </c>
      <c r="J46" s="2">
        <v>38337</v>
      </c>
      <c r="K46" s="2">
        <v>3498</v>
      </c>
      <c r="L46" s="2">
        <f t="shared" si="1"/>
        <v>44557</v>
      </c>
      <c r="M46" s="5">
        <f t="shared" si="6"/>
        <v>0.06625674731222769</v>
      </c>
      <c r="N46" s="2">
        <f t="shared" si="7"/>
        <v>26652.70420080596</v>
      </c>
      <c r="O46" s="2"/>
      <c r="P46" s="2">
        <f t="shared" si="2"/>
        <v>25608.422778992892</v>
      </c>
      <c r="Q46" s="2">
        <v>9487</v>
      </c>
      <c r="R46" s="29">
        <f t="shared" si="3"/>
        <v>0.37046404934326443</v>
      </c>
      <c r="S46" s="6"/>
      <c r="T46" s="6"/>
    </row>
    <row r="47" spans="1:20" ht="12.75">
      <c r="A47" s="1" t="s">
        <v>75</v>
      </c>
      <c r="B47" s="2">
        <v>146</v>
      </c>
      <c r="C47" s="2">
        <v>1127</v>
      </c>
      <c r="D47" s="2">
        <v>81</v>
      </c>
      <c r="E47" s="2">
        <f t="shared" si="0"/>
        <v>1354</v>
      </c>
      <c r="F47" s="5">
        <f t="shared" si="4"/>
        <v>0.002182811248087622</v>
      </c>
      <c r="G47" s="2">
        <f t="shared" si="5"/>
        <v>773.7367374871232</v>
      </c>
      <c r="H47" s="2"/>
      <c r="I47" s="2">
        <v>67</v>
      </c>
      <c r="J47" s="2">
        <v>954</v>
      </c>
      <c r="K47" s="2">
        <v>45</v>
      </c>
      <c r="L47" s="2">
        <f t="shared" si="1"/>
        <v>1066</v>
      </c>
      <c r="M47" s="5">
        <f t="shared" si="6"/>
        <v>0.0015851536825826405</v>
      </c>
      <c r="N47" s="2">
        <f t="shared" si="7"/>
        <v>637.6502609704233</v>
      </c>
      <c r="O47" s="2"/>
      <c r="P47" s="2">
        <f t="shared" si="2"/>
        <v>705.6934992287732</v>
      </c>
      <c r="Q47" s="2">
        <v>441</v>
      </c>
      <c r="R47" s="29">
        <f t="shared" si="3"/>
        <v>0.6249171920698615</v>
      </c>
      <c r="S47" s="6"/>
      <c r="T47" s="6"/>
    </row>
    <row r="48" spans="1:20" ht="12.75">
      <c r="A48" s="1" t="s">
        <v>76</v>
      </c>
      <c r="B48" s="2">
        <v>4717</v>
      </c>
      <c r="C48" s="2">
        <v>353</v>
      </c>
      <c r="D48" s="2">
        <v>65</v>
      </c>
      <c r="E48" s="2">
        <f t="shared" si="0"/>
        <v>5135</v>
      </c>
      <c r="F48" s="5">
        <f t="shared" si="4"/>
        <v>0.008278239112946778</v>
      </c>
      <c r="G48" s="2">
        <f t="shared" si="5"/>
        <v>2934.3708618880187</v>
      </c>
      <c r="H48" s="2"/>
      <c r="I48" s="2">
        <v>4950</v>
      </c>
      <c r="J48" s="2">
        <v>617</v>
      </c>
      <c r="K48" s="2">
        <v>66</v>
      </c>
      <c r="L48" s="2">
        <f t="shared" si="1"/>
        <v>5633</v>
      </c>
      <c r="M48" s="5">
        <f t="shared" si="6"/>
        <v>0.008376332733572247</v>
      </c>
      <c r="N48" s="2">
        <f t="shared" si="7"/>
        <v>3369.4971107377064</v>
      </c>
      <c r="O48" s="2"/>
      <c r="P48" s="2">
        <f t="shared" si="2"/>
        <v>3151.9339863128625</v>
      </c>
      <c r="Q48" s="2">
        <v>2389</v>
      </c>
      <c r="R48" s="29">
        <f t="shared" si="3"/>
        <v>0.7579473460973896</v>
      </c>
      <c r="S48" s="6"/>
      <c r="T48" s="6"/>
    </row>
    <row r="49" spans="1:20" ht="12.75">
      <c r="A49" s="1" t="s">
        <v>18</v>
      </c>
      <c r="B49" s="2">
        <f>(SUM(B11:B48))-B15-B16-B35-B36</f>
        <v>174352</v>
      </c>
      <c r="C49" s="2">
        <f>(SUM(C11:C48))-C15-C16-C35-C36</f>
        <v>372248</v>
      </c>
      <c r="D49" s="2">
        <f>(SUM(D11:D48))-D15-D16-D35-D36</f>
        <v>73701</v>
      </c>
      <c r="E49" s="2">
        <f>(SUM(E11:E48))-E15-E16-E35-E36</f>
        <v>620301</v>
      </c>
      <c r="F49" s="5">
        <f>SUM(F11:F48)-F15-F16-F35-F36</f>
        <v>1.0000000000000002</v>
      </c>
      <c r="G49" s="2">
        <f>(SUM(G11:G48))-G15-G16-G35-G36</f>
        <v>354468</v>
      </c>
      <c r="H49" s="2"/>
      <c r="I49" s="2">
        <f>(SUM(I11:I48))-I15-I16-I35-I36</f>
        <v>185454</v>
      </c>
      <c r="J49" s="2">
        <f>(SUM(J11:J48))-J15-J16-J35-J36</f>
        <v>405519</v>
      </c>
      <c r="K49" s="2">
        <f>(SUM(K11:K48))-K15-K16-K35-K36</f>
        <v>81517</v>
      </c>
      <c r="L49" s="2">
        <f>(SUM(L11:L48))-L15-L16-L35-L36</f>
        <v>672490</v>
      </c>
      <c r="M49" s="5">
        <f t="shared" si="6"/>
        <v>1</v>
      </c>
      <c r="N49" s="2">
        <f t="shared" si="7"/>
        <v>402264</v>
      </c>
      <c r="O49" s="2"/>
      <c r="P49" s="2">
        <f>(SUM(P11:P48))-P15-P16-P35-P36</f>
        <v>378366</v>
      </c>
      <c r="Q49" s="2">
        <f>(SUM(Q11:Q48))-Q15-Q16-Q35-Q36</f>
        <v>425422</v>
      </c>
      <c r="R49" s="29">
        <f t="shared" si="3"/>
        <v>1.1243663542707325</v>
      </c>
      <c r="S49" s="6"/>
      <c r="T49" s="6"/>
    </row>
    <row r="50" spans="1:20" ht="12.75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</row>
    <row r="51" spans="1:20" ht="12.75">
      <c r="A51" s="1" t="s">
        <v>39</v>
      </c>
      <c r="B51" s="1"/>
      <c r="C51" s="1"/>
      <c r="D51" s="2"/>
      <c r="E51" s="1"/>
      <c r="F51" s="1"/>
      <c r="G51" s="2">
        <v>354468</v>
      </c>
      <c r="H51" s="7"/>
      <c r="I51" s="1"/>
      <c r="J51" s="1"/>
      <c r="K51" s="1"/>
      <c r="L51" s="1"/>
      <c r="M51" s="1"/>
      <c r="N51" s="2">
        <v>402264</v>
      </c>
      <c r="O51" s="7"/>
      <c r="P51" s="1"/>
      <c r="Q51" s="8"/>
      <c r="R51" s="21" t="s">
        <v>85</v>
      </c>
      <c r="S51" s="8"/>
      <c r="T51" s="8"/>
    </row>
    <row r="52" spans="1:20" ht="12.75">
      <c r="A52" s="1"/>
      <c r="B52" s="1"/>
      <c r="C52" s="1"/>
      <c r="D52" s="2"/>
      <c r="E52" s="1"/>
      <c r="F52" s="1"/>
      <c r="G52" s="2"/>
      <c r="H52" s="7"/>
      <c r="I52" s="1"/>
      <c r="J52" s="1"/>
      <c r="K52" s="1"/>
      <c r="L52" s="1"/>
      <c r="M52" s="1"/>
      <c r="N52" s="2"/>
      <c r="O52" s="7"/>
      <c r="P52" s="1"/>
      <c r="Q52" s="8"/>
      <c r="R52" s="8"/>
      <c r="S52" s="8"/>
      <c r="T52" s="8"/>
    </row>
    <row r="53" spans="1:20" ht="15.75">
      <c r="A53" s="17"/>
      <c r="B53" s="1"/>
      <c r="C53" s="1"/>
      <c r="D53" s="2"/>
      <c r="E53" s="1"/>
      <c r="F53" s="1"/>
      <c r="G53" s="2"/>
      <c r="H53" s="7"/>
      <c r="I53" s="1"/>
      <c r="J53" s="1"/>
      <c r="K53" s="1"/>
      <c r="L53" s="1"/>
      <c r="M53" s="1"/>
      <c r="N53" s="2"/>
      <c r="O53" s="7"/>
      <c r="P53" s="1"/>
      <c r="Q53" s="8"/>
      <c r="R53" s="8"/>
      <c r="S53" s="8"/>
      <c r="T53" s="8"/>
    </row>
    <row r="54" spans="1:20" ht="12.75">
      <c r="A54" s="1"/>
      <c r="B54" s="1"/>
      <c r="C54" s="1"/>
      <c r="D54" s="2"/>
      <c r="E54" s="1"/>
      <c r="F54" s="1"/>
      <c r="G54" s="2"/>
      <c r="H54" s="7"/>
      <c r="I54" s="1"/>
      <c r="J54" s="1"/>
      <c r="K54" s="1"/>
      <c r="L54" s="1"/>
      <c r="M54" s="1"/>
      <c r="N54" s="2"/>
      <c r="O54" s="7"/>
      <c r="P54" s="1"/>
      <c r="Q54" s="8"/>
      <c r="R54" s="8"/>
      <c r="S54" s="8"/>
      <c r="T54" s="8"/>
    </row>
  </sheetData>
  <mergeCells count="4">
    <mergeCell ref="B4:G4"/>
    <mergeCell ref="I4:N4"/>
    <mergeCell ref="A1:R1"/>
    <mergeCell ref="A2:R2"/>
  </mergeCells>
  <printOptions gridLines="1"/>
  <pageMargins left="0" right="0" top="0.5" bottom="0.5" header="0" footer="0"/>
  <pageSetup fitToHeight="1" fitToWidth="1" horizontalDpi="1200" verticalDpi="1200" orientation="landscape" scale="81" r:id="rId1"/>
  <headerFooter alignWithMargins="0">
    <oddFooter>&amp;L&amp;"Verdana,Regular"California Department of Insurance&amp;C&amp;"Verdana,Regular"October 3, 2006&amp;R&amp;"Verdana,Regular"Rate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5" ht="12.75">
      <c r="A1" s="22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22" t="s">
        <v>88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2" t="s">
        <v>89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22"/>
      <c r="B6" s="22">
        <v>2003</v>
      </c>
      <c r="C6" s="22"/>
      <c r="D6" s="22"/>
      <c r="E6" s="22">
        <v>2003</v>
      </c>
      <c r="F6" s="22"/>
      <c r="G6" s="22"/>
      <c r="H6" s="22">
        <v>2003</v>
      </c>
      <c r="I6" s="22"/>
      <c r="J6" s="22"/>
      <c r="K6" s="22">
        <v>2003</v>
      </c>
      <c r="L6" s="22"/>
      <c r="M6" s="22"/>
      <c r="N6" s="22">
        <v>2003</v>
      </c>
      <c r="O6" s="22"/>
    </row>
    <row r="7" spans="1:15" ht="12.75">
      <c r="A7" s="22"/>
      <c r="B7" s="23" t="s">
        <v>90</v>
      </c>
      <c r="C7" s="23"/>
      <c r="D7" s="22"/>
      <c r="E7" s="23" t="s">
        <v>90</v>
      </c>
      <c r="F7" s="22"/>
      <c r="G7" s="22"/>
      <c r="H7" s="23" t="s">
        <v>90</v>
      </c>
      <c r="I7" s="22"/>
      <c r="J7" s="22"/>
      <c r="K7" s="23" t="s">
        <v>90</v>
      </c>
      <c r="L7" s="22"/>
      <c r="M7" s="22"/>
      <c r="N7" s="23" t="s">
        <v>90</v>
      </c>
      <c r="O7" s="22"/>
    </row>
    <row r="8" spans="1:15" ht="12.75">
      <c r="A8" s="22"/>
      <c r="B8" s="23" t="s">
        <v>91</v>
      </c>
      <c r="C8" s="23"/>
      <c r="D8" s="22"/>
      <c r="E8" s="23" t="s">
        <v>81</v>
      </c>
      <c r="F8" s="22"/>
      <c r="G8" s="22"/>
      <c r="H8" s="23" t="s">
        <v>92</v>
      </c>
      <c r="I8" s="22"/>
      <c r="J8" s="22"/>
      <c r="K8" s="23" t="s">
        <v>32</v>
      </c>
      <c r="L8" s="22"/>
      <c r="M8" s="22"/>
      <c r="N8" s="23" t="s">
        <v>93</v>
      </c>
      <c r="O8" s="22"/>
    </row>
    <row r="9" spans="1:15" ht="12.75">
      <c r="A9" s="22" t="s">
        <v>94</v>
      </c>
      <c r="B9" s="23" t="s">
        <v>95</v>
      </c>
      <c r="C9" s="23" t="s">
        <v>96</v>
      </c>
      <c r="D9" s="22"/>
      <c r="E9" s="23" t="s">
        <v>95</v>
      </c>
      <c r="F9" s="23" t="s">
        <v>96</v>
      </c>
      <c r="G9" s="22"/>
      <c r="H9" s="23" t="s">
        <v>95</v>
      </c>
      <c r="I9" s="23" t="s">
        <v>96</v>
      </c>
      <c r="J9" s="22"/>
      <c r="K9" s="23" t="s">
        <v>24</v>
      </c>
      <c r="L9" s="23" t="s">
        <v>96</v>
      </c>
      <c r="M9" s="22"/>
      <c r="N9" s="23" t="s">
        <v>24</v>
      </c>
      <c r="O9" s="23" t="s">
        <v>96</v>
      </c>
    </row>
    <row r="10" spans="1:15" ht="12.75">
      <c r="A10" s="22" t="s">
        <v>97</v>
      </c>
      <c r="B10" s="24">
        <v>19633489</v>
      </c>
      <c r="C10" s="25">
        <f>B10/B12</f>
        <v>0.6107074857410524</v>
      </c>
      <c r="D10" s="22"/>
      <c r="E10" s="24">
        <v>18942889</v>
      </c>
      <c r="F10" s="25">
        <f>E10/E12</f>
        <v>0.6129833501381866</v>
      </c>
      <c r="G10" s="22"/>
      <c r="H10" s="24">
        <v>9333834</v>
      </c>
      <c r="I10" s="25">
        <f>H10/H12</f>
        <v>0.6179394167618022</v>
      </c>
      <c r="J10" s="22"/>
      <c r="K10" s="24">
        <v>8201496</v>
      </c>
      <c r="L10" s="25">
        <f>K10/K12</f>
        <v>0.2938923292505876</v>
      </c>
      <c r="M10" s="22"/>
      <c r="N10" s="24">
        <v>1166920</v>
      </c>
      <c r="O10" s="25">
        <f>N10/N12</f>
        <v>0.1495512705744816</v>
      </c>
    </row>
    <row r="11" spans="1:15" ht="12.75">
      <c r="A11" s="22" t="s">
        <v>98</v>
      </c>
      <c r="B11" s="24">
        <v>12515272</v>
      </c>
      <c r="C11" s="25">
        <f>B11/B12</f>
        <v>0.3892925142589476</v>
      </c>
      <c r="D11" s="22"/>
      <c r="E11" s="24">
        <v>11959890</v>
      </c>
      <c r="F11" s="25">
        <f>E11/E12</f>
        <v>0.3870166498618134</v>
      </c>
      <c r="G11" s="22"/>
      <c r="H11" s="24">
        <v>5770938</v>
      </c>
      <c r="I11" s="25">
        <f>H11/H12</f>
        <v>0.38206058323819786</v>
      </c>
      <c r="J11" s="22"/>
      <c r="K11" s="24">
        <v>19704969</v>
      </c>
      <c r="L11" s="25">
        <f>K11/K12</f>
        <v>0.7061076707494124</v>
      </c>
      <c r="M11" s="22"/>
      <c r="N11" s="24">
        <v>6635889</v>
      </c>
      <c r="O11" s="25">
        <f>N11/N12</f>
        <v>0.8504487294255184</v>
      </c>
    </row>
    <row r="12" spans="1:15" ht="12.75">
      <c r="A12" s="22" t="s">
        <v>99</v>
      </c>
      <c r="B12" s="24">
        <f>B10+B11</f>
        <v>32148761</v>
      </c>
      <c r="C12" s="25">
        <f>C10+C11</f>
        <v>1</v>
      </c>
      <c r="D12" s="22"/>
      <c r="E12" s="24">
        <f>E10+E11</f>
        <v>30902779</v>
      </c>
      <c r="F12" s="25">
        <f>F10+F11</f>
        <v>1</v>
      </c>
      <c r="G12" s="22"/>
      <c r="H12" s="24">
        <f>H10+H11</f>
        <v>15104772</v>
      </c>
      <c r="I12" s="25">
        <f>I10+I11</f>
        <v>1</v>
      </c>
      <c r="J12" s="22"/>
      <c r="K12" s="24">
        <f>K10+K11</f>
        <v>27906465</v>
      </c>
      <c r="L12" s="25">
        <f>L10+L11</f>
        <v>1</v>
      </c>
      <c r="M12" s="22"/>
      <c r="N12" s="24">
        <f>N10+N11</f>
        <v>7802809</v>
      </c>
      <c r="O12" s="25">
        <f>O10+O11</f>
        <v>1</v>
      </c>
    </row>
    <row r="13" spans="1:1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 t="s">
        <v>102</v>
      </c>
      <c r="B14" s="24">
        <v>65201029</v>
      </c>
      <c r="C14" s="25">
        <f>B14/B16</f>
        <v>0.8939072258768787</v>
      </c>
      <c r="D14" s="22"/>
      <c r="E14" s="24">
        <v>64118860</v>
      </c>
      <c r="F14" s="25">
        <f>E14/E16</f>
        <v>0.894212177115956</v>
      </c>
      <c r="G14" s="22"/>
      <c r="H14" s="24">
        <v>20255497</v>
      </c>
      <c r="I14" s="25">
        <f>H14/H16</f>
        <v>0.8570931743417608</v>
      </c>
      <c r="J14" s="22"/>
      <c r="K14" s="24">
        <v>3230165</v>
      </c>
      <c r="L14" s="25">
        <f>K14/K16</f>
        <v>0.7856619398826626</v>
      </c>
      <c r="M14" s="22"/>
      <c r="N14" s="24">
        <v>269294</v>
      </c>
      <c r="O14" s="25">
        <f>N14/N16</f>
        <v>0.723821043153382</v>
      </c>
    </row>
    <row r="15" spans="1:15" ht="12.75">
      <c r="A15" s="22" t="s">
        <v>103</v>
      </c>
      <c r="B15" s="24">
        <v>7738340</v>
      </c>
      <c r="C15" s="25">
        <f>B15/B16</f>
        <v>0.10609277412312136</v>
      </c>
      <c r="D15" s="22"/>
      <c r="E15" s="24">
        <v>7585442</v>
      </c>
      <c r="F15" s="25">
        <f>E15/E16</f>
        <v>0.10578782288404397</v>
      </c>
      <c r="G15" s="22"/>
      <c r="H15" s="24">
        <v>3377286</v>
      </c>
      <c r="I15" s="25">
        <f>H15/H16</f>
        <v>0.14290682565823923</v>
      </c>
      <c r="J15" s="22"/>
      <c r="K15" s="24">
        <v>881228</v>
      </c>
      <c r="L15" s="25">
        <f>K15/K16</f>
        <v>0.21433806011733736</v>
      </c>
      <c r="M15" s="22"/>
      <c r="N15" s="24">
        <v>102751</v>
      </c>
      <c r="O15" s="25">
        <f>N15/N16</f>
        <v>0.27617895684661803</v>
      </c>
    </row>
    <row r="16" spans="1:15" ht="12.75">
      <c r="A16" s="22" t="s">
        <v>101</v>
      </c>
      <c r="B16" s="24">
        <f>B14+B15</f>
        <v>72939369</v>
      </c>
      <c r="C16" s="25">
        <f>C14+C15</f>
        <v>1</v>
      </c>
      <c r="D16" s="22"/>
      <c r="E16" s="24">
        <f>E14+E15</f>
        <v>71704302</v>
      </c>
      <c r="F16" s="25">
        <f>F14+F15</f>
        <v>1</v>
      </c>
      <c r="G16" s="22"/>
      <c r="H16" s="24">
        <f>H14+H15</f>
        <v>23632783</v>
      </c>
      <c r="I16" s="25">
        <f>I14+I15</f>
        <v>1</v>
      </c>
      <c r="J16" s="22"/>
      <c r="K16" s="24">
        <f>K14+K15</f>
        <v>4111393</v>
      </c>
      <c r="L16" s="25">
        <f>L14+L15</f>
        <v>1</v>
      </c>
      <c r="M16" s="22"/>
      <c r="N16" s="24">
        <f>N14+N15</f>
        <v>372045</v>
      </c>
      <c r="O16" s="25">
        <f>O14+O15</f>
        <v>1</v>
      </c>
    </row>
    <row r="17" spans="1:1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 t="s">
        <v>86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 t="s">
        <v>87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 t="s">
        <v>88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 t="s">
        <v>89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>
        <v>2004</v>
      </c>
      <c r="C25" s="22"/>
      <c r="D25" s="22"/>
      <c r="E25" s="22">
        <v>2004</v>
      </c>
      <c r="F25" s="22"/>
      <c r="G25" s="22"/>
      <c r="H25" s="22">
        <v>2004</v>
      </c>
      <c r="I25" s="22"/>
      <c r="J25" s="22"/>
      <c r="K25" s="22">
        <v>2004</v>
      </c>
      <c r="L25" s="22"/>
      <c r="M25" s="22"/>
      <c r="N25" s="22">
        <v>2004</v>
      </c>
      <c r="O25" s="22"/>
    </row>
    <row r="26" spans="1:15" ht="12.75">
      <c r="A26" s="22"/>
      <c r="B26" s="23" t="s">
        <v>90</v>
      </c>
      <c r="C26" s="23"/>
      <c r="D26" s="22"/>
      <c r="E26" s="23" t="s">
        <v>90</v>
      </c>
      <c r="F26" s="22"/>
      <c r="G26" s="22"/>
      <c r="H26" s="23" t="s">
        <v>90</v>
      </c>
      <c r="I26" s="22"/>
      <c r="J26" s="22"/>
      <c r="K26" s="23" t="s">
        <v>90</v>
      </c>
      <c r="L26" s="22"/>
      <c r="M26" s="22"/>
      <c r="N26" s="23" t="s">
        <v>90</v>
      </c>
      <c r="O26" s="22"/>
    </row>
    <row r="27" spans="1:15" ht="12.75">
      <c r="A27" s="22"/>
      <c r="B27" s="23" t="s">
        <v>91</v>
      </c>
      <c r="C27" s="23"/>
      <c r="D27" s="22"/>
      <c r="E27" s="23" t="s">
        <v>81</v>
      </c>
      <c r="F27" s="22"/>
      <c r="G27" s="22"/>
      <c r="H27" s="23" t="s">
        <v>92</v>
      </c>
      <c r="I27" s="22"/>
      <c r="J27" s="22"/>
      <c r="K27" s="23" t="s">
        <v>32</v>
      </c>
      <c r="L27" s="22"/>
      <c r="M27" s="22"/>
      <c r="N27" s="23" t="s">
        <v>93</v>
      </c>
      <c r="O27" s="22"/>
    </row>
    <row r="28" spans="1:15" ht="12.75">
      <c r="A28" s="22" t="s">
        <v>94</v>
      </c>
      <c r="B28" s="23" t="s">
        <v>95</v>
      </c>
      <c r="C28" s="23" t="s">
        <v>96</v>
      </c>
      <c r="D28" s="22"/>
      <c r="E28" s="23" t="s">
        <v>95</v>
      </c>
      <c r="F28" s="23" t="s">
        <v>96</v>
      </c>
      <c r="G28" s="22"/>
      <c r="H28" s="23" t="s">
        <v>95</v>
      </c>
      <c r="I28" s="23" t="s">
        <v>96</v>
      </c>
      <c r="J28" s="22"/>
      <c r="K28" s="23" t="s">
        <v>24</v>
      </c>
      <c r="L28" s="23" t="s">
        <v>96</v>
      </c>
      <c r="M28" s="22"/>
      <c r="N28" s="23" t="s">
        <v>24</v>
      </c>
      <c r="O28" s="23" t="s">
        <v>96</v>
      </c>
    </row>
    <row r="29" spans="1:15" ht="12.75">
      <c r="A29" s="22" t="s">
        <v>97</v>
      </c>
      <c r="B29" s="24">
        <v>20023835</v>
      </c>
      <c r="C29" s="25">
        <f>B29/B31</f>
        <v>0.6013117978412956</v>
      </c>
      <c r="D29" s="22"/>
      <c r="E29" s="24">
        <v>19710550</v>
      </c>
      <c r="F29" s="25">
        <f>E29/E31</f>
        <v>0.6044397142794147</v>
      </c>
      <c r="G29" s="22"/>
      <c r="H29" s="24">
        <v>9630593</v>
      </c>
      <c r="I29" s="25">
        <f>H29/H31</f>
        <v>0.6110177933540711</v>
      </c>
      <c r="J29" s="22"/>
      <c r="K29" s="24">
        <v>9696041</v>
      </c>
      <c r="L29" s="25">
        <f>K29/K31</f>
        <v>0.323120984936314</v>
      </c>
      <c r="M29" s="22"/>
      <c r="N29" s="24">
        <v>1532558</v>
      </c>
      <c r="O29" s="25">
        <f>N29/N31</f>
        <v>0.18105630809383808</v>
      </c>
    </row>
    <row r="30" spans="1:15" ht="12.75">
      <c r="A30" s="22" t="s">
        <v>98</v>
      </c>
      <c r="B30" s="24">
        <v>13276418</v>
      </c>
      <c r="C30" s="25">
        <f>B30/B31</f>
        <v>0.3986882021587043</v>
      </c>
      <c r="D30" s="22"/>
      <c r="E30" s="24">
        <v>12899071</v>
      </c>
      <c r="F30" s="25">
        <f>E30/E31</f>
        <v>0.3955602857205853</v>
      </c>
      <c r="G30" s="22"/>
      <c r="H30" s="24">
        <v>6130966</v>
      </c>
      <c r="I30" s="25">
        <f>H30/H31</f>
        <v>0.38898220664592886</v>
      </c>
      <c r="J30" s="22"/>
      <c r="K30" s="24">
        <v>20311422</v>
      </c>
      <c r="L30" s="25">
        <f>K30/K31</f>
        <v>0.676879015063686</v>
      </c>
      <c r="M30" s="22"/>
      <c r="N30" s="24">
        <v>6931980</v>
      </c>
      <c r="O30" s="25">
        <f>N30/N31</f>
        <v>0.8189436919061619</v>
      </c>
    </row>
    <row r="31" spans="1:15" ht="12.75">
      <c r="A31" s="22" t="s">
        <v>99</v>
      </c>
      <c r="B31" s="24">
        <f>B29+B30</f>
        <v>33300253</v>
      </c>
      <c r="C31" s="25">
        <f>C29+C30</f>
        <v>1</v>
      </c>
      <c r="D31" s="22"/>
      <c r="E31" s="24">
        <f>E29+E30</f>
        <v>32609621</v>
      </c>
      <c r="F31" s="25">
        <f>F29+F30</f>
        <v>1</v>
      </c>
      <c r="G31" s="22"/>
      <c r="H31" s="24">
        <f>H29+H30</f>
        <v>15761559</v>
      </c>
      <c r="I31" s="25">
        <f>I29+I30</f>
        <v>1</v>
      </c>
      <c r="J31" s="22"/>
      <c r="K31" s="24">
        <f>K29+K30</f>
        <v>30007463</v>
      </c>
      <c r="L31" s="25">
        <f>L29+L30</f>
        <v>1</v>
      </c>
      <c r="M31" s="22"/>
      <c r="N31" s="24">
        <f>N29+N30</f>
        <v>8464538</v>
      </c>
      <c r="O31" s="25">
        <f>O29+O30</f>
        <v>1</v>
      </c>
    </row>
    <row r="33" spans="1:15" ht="12.75">
      <c r="A33" s="22" t="s">
        <v>102</v>
      </c>
      <c r="B33" s="24">
        <v>66824059</v>
      </c>
      <c r="C33" s="25">
        <f>B33/B35</f>
        <v>0.8960428914853782</v>
      </c>
      <c r="D33" s="22"/>
      <c r="E33" s="24">
        <v>66434780</v>
      </c>
      <c r="F33" s="25">
        <f>E33/E35</f>
        <v>0.8962317132577844</v>
      </c>
      <c r="G33" s="22"/>
      <c r="H33" s="24">
        <v>20649638</v>
      </c>
      <c r="I33" s="25">
        <f>H33/H35</f>
        <v>0.8573183094764936</v>
      </c>
      <c r="J33" s="22"/>
      <c r="K33" s="24">
        <v>3149680</v>
      </c>
      <c r="L33" s="25">
        <f>K33/K35</f>
        <v>0.7819261866128581</v>
      </c>
      <c r="M33" s="22"/>
      <c r="N33" s="24">
        <v>299413</v>
      </c>
      <c r="O33" s="25">
        <f>N33/N35</f>
        <v>0.7502656135673406</v>
      </c>
    </row>
    <row r="34" spans="1:15" ht="12.75">
      <c r="A34" s="22" t="s">
        <v>103</v>
      </c>
      <c r="B34" s="24">
        <v>7752794</v>
      </c>
      <c r="C34" s="25">
        <f>B34/B35</f>
        <v>0.10395710851462182</v>
      </c>
      <c r="D34" s="22"/>
      <c r="E34" s="24">
        <v>7692010</v>
      </c>
      <c r="F34" s="25">
        <f>E34/E35</f>
        <v>0.1037682867422156</v>
      </c>
      <c r="G34" s="22"/>
      <c r="H34" s="24">
        <v>3436676</v>
      </c>
      <c r="I34" s="25">
        <f>H34/H35</f>
        <v>0.14268169052350643</v>
      </c>
      <c r="J34" s="22"/>
      <c r="K34" s="24">
        <v>878424</v>
      </c>
      <c r="L34" s="25">
        <f>K34/K35</f>
        <v>0.21807381338714193</v>
      </c>
      <c r="M34" s="22"/>
      <c r="N34" s="24">
        <v>99663</v>
      </c>
      <c r="O34" s="25">
        <f>N34/N35</f>
        <v>0.24973438643265944</v>
      </c>
    </row>
    <row r="35" spans="1:15" ht="12.75">
      <c r="A35" s="22" t="s">
        <v>101</v>
      </c>
      <c r="B35" s="24">
        <f>B33+B34</f>
        <v>74576853</v>
      </c>
      <c r="C35" s="25">
        <f>C33+C34</f>
        <v>1</v>
      </c>
      <c r="D35" s="22"/>
      <c r="E35" s="24">
        <f>E33+E34</f>
        <v>74126790</v>
      </c>
      <c r="F35" s="25">
        <f>F33+F34</f>
        <v>1</v>
      </c>
      <c r="G35" s="22"/>
      <c r="H35" s="24">
        <f>H33+H34</f>
        <v>24086314</v>
      </c>
      <c r="I35" s="25">
        <f>I33+I34</f>
        <v>1</v>
      </c>
      <c r="J35" s="22"/>
      <c r="K35" s="24">
        <f>K33+K34</f>
        <v>4028104</v>
      </c>
      <c r="L35" s="25">
        <f>L33+L34</f>
        <v>1</v>
      </c>
      <c r="M35" s="22"/>
      <c r="N35" s="24">
        <f>N33+N34</f>
        <v>399076</v>
      </c>
      <c r="O35" s="25">
        <f>O33+O34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Department of Insurance</cp:lastModifiedBy>
  <cp:lastPrinted>2006-10-03T21:14:48Z</cp:lastPrinted>
  <dcterms:created xsi:type="dcterms:W3CDTF">1998-09-25T21:39:53Z</dcterms:created>
  <dcterms:modified xsi:type="dcterms:W3CDTF">2006-10-04T17:41:55Z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-2130843619</vt:i4>
  </property>
  <property fmtid="{D5CDD505-2E9C-101B-9397-08002B2CF9AE}" pid="3" name="_EmailSubject">
    <vt:lpwstr>Leverage - Split CMP Liab/NonLiab.</vt:lpwstr>
  </property>
  <property fmtid="{D5CDD505-2E9C-101B-9397-08002B2CF9AE}" pid="4" name="_AuthorEmail">
    <vt:lpwstr>HirschhornW@insurance.ca.gov</vt:lpwstr>
  </property>
  <property fmtid="{D5CDD505-2E9C-101B-9397-08002B2CF9AE}" pid="5" name="_AuthorEmailDisplayName">
    <vt:lpwstr>Hirschhorn, William</vt:lpwstr>
  </property>
  <property fmtid="{D5CDD505-2E9C-101B-9397-08002B2CF9AE}" pid="6" name="_PreviousAdHocReviewCycleID">
    <vt:i4>1574070408</vt:i4>
  </property>
  <property fmtid="{D5CDD505-2E9C-101B-9397-08002B2CF9AE}" pid="7" name="_ReviewingToolsShownOnce">
    <vt:lpwstr/>
  </property>
</Properties>
</file>