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filterPrivacy="1" codeName="ThisWorkbook" defaultThemeVersion="124226"/>
  <xr:revisionPtr revIDLastSave="0" documentId="8_{9F27DA95-6499-4A6C-BA90-44FDFEEF0A01}" xr6:coauthVersionLast="36" xr6:coauthVersionMax="36" xr10:uidLastSave="{00000000-0000-0000-0000-000000000000}"/>
  <bookViews>
    <workbookView xWindow="0" yWindow="0" windowWidth="28800" windowHeight="10425" tabRatio="832" activeTab="2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 calcMode="manual"/>
</workbook>
</file>

<file path=xl/calcChain.xml><?xml version="1.0" encoding="utf-8"?>
<calcChain xmlns="http://schemas.openxmlformats.org/spreadsheetml/2006/main">
  <c r="C25" i="9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11" i="18" l="1"/>
  <c r="B11" i="18" l="1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3" i="9"/>
  <c r="D21" i="9"/>
  <c r="D19" i="9"/>
  <c r="D17" i="9"/>
  <c r="D15" i="9"/>
  <c r="D13" i="9"/>
  <c r="C10" i="9"/>
  <c r="B10" i="9"/>
  <c r="A10" i="9"/>
  <c r="A8" i="9"/>
  <c r="A7" i="9"/>
  <c r="A19" i="18"/>
  <c r="B18" i="18"/>
  <c r="C18" i="18" s="1"/>
  <c r="D16" i="18"/>
  <c r="C15" i="18"/>
  <c r="C29" i="9" s="1"/>
  <c r="C30" i="9" s="1"/>
  <c r="B15" i="18"/>
  <c r="D14" i="18"/>
  <c r="D13" i="18"/>
  <c r="D12" i="18"/>
  <c r="A8" i="18"/>
  <c r="A7" i="18"/>
  <c r="B18" i="8"/>
  <c r="B15" i="8"/>
  <c r="B11" i="9" s="1"/>
  <c r="B25" i="9" s="1"/>
  <c r="D25" i="9" s="1"/>
  <c r="A8" i="8"/>
  <c r="A7" i="8"/>
  <c r="B24" i="21"/>
  <c r="B22" i="21"/>
  <c r="B20" i="21"/>
  <c r="B16" i="21"/>
  <c r="B14" i="21"/>
  <c r="D11" i="9" l="1"/>
  <c r="B13" i="20"/>
  <c r="B29" i="9"/>
  <c r="B30" i="9" s="1"/>
  <c r="D15" i="18"/>
  <c r="C13" i="8"/>
  <c r="C16" i="8"/>
  <c r="C14" i="8"/>
  <c r="B15" i="20"/>
  <c r="C11" i="20" s="1"/>
  <c r="C12" i="8"/>
  <c r="C15" i="8"/>
  <c r="C13" i="20" l="1"/>
  <c r="D29" i="9"/>
</calcChain>
</file>

<file path=xl/sharedStrings.xml><?xml version="1.0" encoding="utf-8"?>
<sst xmlns="http://schemas.openxmlformats.org/spreadsheetml/2006/main" count="81" uniqueCount="79">
  <si>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</si>
  <si>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</si>
  <si>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</si>
  <si>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</si>
  <si>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</si>
  <si>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</si>
  <si>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</si>
  <si>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</si>
  <si>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</si>
  <si>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</si>
  <si>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</si>
  <si>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</si>
  <si>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</si>
  <si>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</si>
  <si>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</si>
  <si>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</si>
  <si>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</si>
  <si>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</si>
  <si>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</si>
  <si>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</si>
  <si>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</si>
  <si>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</si>
  <si>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</si>
  <si>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</si>
  <si>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</si>
  <si>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</si>
  <si>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</si>
  <si>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</si>
  <si>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</si>
  <si>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</si>
  <si>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</si>
  <si>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</si>
  <si>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</si>
  <si>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</si>
  <si>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</si>
  <si>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</si>
  <si>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</si>
  <si>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</si>
  <si>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</si>
  <si>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</si>
  <si>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</si>
  <si>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</si>
  <si>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</si>
  <si>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</si>
  <si>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</si>
  <si>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</si>
  <si>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</si>
  <si>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</si>
  <si>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</si>
  <si>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</si>
  <si>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</si>
  <si>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</si>
  <si>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</si>
  <si>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</si>
  <si>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</si>
  <si>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</si>
  <si>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</si>
  <si>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</si>
  <si>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</si>
  <si>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</si>
  <si>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</si>
  <si>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</si>
  <si>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</si>
  <si>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</si>
  <si>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</si>
  <si>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</si>
  <si>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</si>
  <si>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</si>
  <si>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</si>
  <si>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</si>
  <si>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</si>
  <si>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</si>
  <si>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</si>
  <si>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</si>
  <si>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</si>
  <si>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</si>
  <si>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</si>
  <si>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</si>
  <si>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National Health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</si>
</sst>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zoomScaleNormal="100" zoomScaleSheetLayoutView="100" zoomScalePageLayoutView="115" workbookViewId="0"/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7" t="s">
        <v>0</v>
      </c>
      <c r="B1" s="94"/>
      <c r="C1" s="97"/>
    </row>
    <row r="2" spans="1:3" ht="16.5" customHeight="1" x14ac:dyDescent="0.25">
      <c r="A2" s="15" t="s">
        <v>66</v>
      </c>
      <c r="B2" s="95"/>
      <c r="C2" s="15"/>
    </row>
    <row r="3" spans="1:3" ht="16.5" customHeight="1" x14ac:dyDescent="0.25">
      <c r="A3" s="97" t="s">
        <v>65</v>
      </c>
      <c r="B3" s="94"/>
      <c r="C3" s="97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3">
        <v>2022</v>
      </c>
    </row>
    <row r="7" spans="1:3" ht="15.75" x14ac:dyDescent="0.2">
      <c r="A7" s="51" t="s">
        <v>3</v>
      </c>
      <c r="B7" s="52" t="s">
        <v>10</v>
      </c>
      <c r="C7" s="53">
        <v>82538</v>
      </c>
    </row>
    <row r="8" spans="1:3" ht="15.75" x14ac:dyDescent="0.2">
      <c r="A8" s="51" t="s">
        <v>4</v>
      </c>
      <c r="B8" s="52" t="s">
        <v>5</v>
      </c>
      <c r="C8" s="73" t="s">
        <v>78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8" t="s">
        <v>19</v>
      </c>
    </row>
    <row r="13" spans="1:3" ht="15.75" x14ac:dyDescent="0.25">
      <c r="A13" s="128" t="s">
        <v>17</v>
      </c>
      <c r="B13" s="57" t="s">
        <v>18</v>
      </c>
    </row>
    <row r="14" spans="1:3" ht="20.25" customHeight="1" x14ac:dyDescent="0.2">
      <c r="A14" s="98" t="s">
        <v>22</v>
      </c>
      <c r="B14" s="98" t="str">
        <f>PharmPctPrem!A4</f>
        <v>Percent of Premium Attributable to Prescription Drug Costs</v>
      </c>
      <c r="C14" s="98"/>
    </row>
    <row r="15" spans="1:3" ht="20.25" customHeight="1" x14ac:dyDescent="0.2">
      <c r="B15" s="58"/>
      <c r="C15" s="58"/>
    </row>
    <row r="16" spans="1:3" ht="21.75" customHeight="1" x14ac:dyDescent="0.2">
      <c r="A16" s="98" t="s">
        <v>21</v>
      </c>
      <c r="B16" s="98" t="str">
        <f>YoYTotalPlanSpnd!A4</f>
        <v>Year-Over-Year Increase, as a Percentage, in Per Member Per Month, Total Health Plan Spending</v>
      </c>
      <c r="C16" s="98"/>
    </row>
    <row r="17" spans="1:3" ht="20.25" customHeight="1" x14ac:dyDescent="0.2">
      <c r="B17" s="58"/>
      <c r="C17" s="58"/>
    </row>
    <row r="18" spans="1:3" ht="45" x14ac:dyDescent="0.2">
      <c r="A18" s="98" t="s">
        <v>27</v>
      </c>
      <c r="B18" s="99" t="str">
        <f>YoYcompofPrem!A4</f>
        <v>Year-Over-Year Increase in Per Member Per Month Costs for Drug Prices Compared  to Other Components of Health Care Premium</v>
      </c>
      <c r="C18" s="100"/>
    </row>
    <row r="19" spans="1:3" ht="20.25" customHeight="1" x14ac:dyDescent="0.2">
      <c r="B19" s="59"/>
      <c r="C19" s="58"/>
    </row>
    <row r="20" spans="1:3" ht="20.25" customHeight="1" x14ac:dyDescent="0.2">
      <c r="A20" s="98" t="s">
        <v>23</v>
      </c>
      <c r="B20" s="98" t="str">
        <f>SpecTierForm!A4</f>
        <v>Specialty Tier Formulary List</v>
      </c>
      <c r="C20" s="98"/>
    </row>
    <row r="21" spans="1:3" ht="20.25" customHeight="1" x14ac:dyDescent="0.2">
      <c r="B21" s="58"/>
      <c r="C21" s="58"/>
    </row>
    <row r="22" spans="1:3" ht="20.25" customHeight="1" x14ac:dyDescent="0.2">
      <c r="A22" s="98" t="s">
        <v>24</v>
      </c>
      <c r="B22" s="98" t="str">
        <f>PharmDocOff!A4</f>
        <v>Percent of Premium Attributable To Drugs Administered in a Doctor's Office</v>
      </c>
      <c r="C22" s="98"/>
    </row>
    <row r="23" spans="1:3" ht="20.25" customHeight="1" x14ac:dyDescent="0.2">
      <c r="B23" s="58"/>
      <c r="C23" s="58"/>
    </row>
    <row r="24" spans="1:3" ht="20.25" customHeight="1" x14ac:dyDescent="0.2">
      <c r="A24" s="98" t="s">
        <v>25</v>
      </c>
      <c r="B24" s="98" t="str">
        <f>PharmBenMgr!A4</f>
        <v>Health Plan/Insurer Uses of Prescription Drug Benefit Manager</v>
      </c>
      <c r="C24" s="98"/>
    </row>
    <row r="25" spans="1:3" ht="20.25" customHeight="1" x14ac:dyDescent="0.2">
      <c r="B25" s="58"/>
      <c r="C25" s="58"/>
    </row>
    <row r="26" spans="1:3" ht="20.25" customHeight="1" x14ac:dyDescent="0.2">
      <c r="B26" s="98"/>
      <c r="C26" s="9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zoomScale="75" zoomScaleNormal="75" zoomScaleSheetLayoutView="85" zoomScalePageLayoutView="90" workbookViewId="0">
      <selection activeCell="B20" sqref="B20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4" t="str">
        <f>'Cover page'!A1</f>
        <v>California Department of Managed Health Care/Department of Insurance</v>
      </c>
      <c r="B1" s="111"/>
      <c r="C1" s="97"/>
    </row>
    <row r="2" spans="1:3" ht="16.5" customHeight="1" x14ac:dyDescent="0.25">
      <c r="A2" s="116" t="str">
        <f>'Cover page'!A2</f>
        <v>SB 17 - Large Group Prescription Drug Cost Reporting Form</v>
      </c>
      <c r="B2" s="110"/>
      <c r="C2" s="15"/>
    </row>
    <row r="3" spans="1:3" ht="16.5" customHeight="1" x14ac:dyDescent="0.25">
      <c r="A3" s="116" t="str">
        <f>'Cover page'!A3</f>
        <v>For policies subject to CHSC 1385.045 or CIC 10181.45</v>
      </c>
      <c r="B3" s="110"/>
      <c r="C3" s="15"/>
    </row>
    <row r="4" spans="1:3" ht="16.5" customHeight="1" x14ac:dyDescent="0.25">
      <c r="A4" s="115" t="s">
        <v>8</v>
      </c>
      <c r="B4" s="113"/>
      <c r="C4" s="101"/>
    </row>
    <row r="5" spans="1:3" ht="16.5" customHeight="1" x14ac:dyDescent="0.25">
      <c r="A5" s="115" t="s">
        <v>41</v>
      </c>
      <c r="B5" s="113"/>
      <c r="C5" s="101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>Company Legal Name: National Health Insurance Company</v>
      </c>
      <c r="B7" s="74"/>
      <c r="C7" s="74"/>
    </row>
    <row r="8" spans="1:3" ht="16.5" customHeight="1" x14ac:dyDescent="0.25">
      <c r="A8" s="60" t="str">
        <f>"Calendar Year: "&amp;'Cover page'!C6</f>
        <v>Calendar Year: 2022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5" t="s">
        <v>11</v>
      </c>
      <c r="B10" s="106"/>
      <c r="C10" s="107"/>
    </row>
    <row r="11" spans="1:3" ht="49.5" customHeight="1" x14ac:dyDescent="0.25">
      <c r="A11" s="5" t="s">
        <v>12</v>
      </c>
      <c r="B11" s="20" t="str">
        <f>'Cover page'!C6&amp; " Total Paid Dollar Amount (PMPM)"</f>
        <v>2022 Total Paid Dollar Amount (PMPM)</v>
      </c>
      <c r="C11" s="20" t="s">
        <v>15</v>
      </c>
    </row>
    <row r="12" spans="1:3" ht="45" customHeight="1" x14ac:dyDescent="0.25">
      <c r="A12" s="12" t="s">
        <v>56</v>
      </c>
      <c r="B12" s="77">
        <v>0</v>
      </c>
      <c r="C12" s="25" t="e">
        <f>B12/B19</f>
        <v>#DIV/0!</v>
      </c>
    </row>
    <row r="13" spans="1:3" ht="45.75" customHeight="1" x14ac:dyDescent="0.25">
      <c r="A13" s="12" t="s">
        <v>57</v>
      </c>
      <c r="B13" s="77">
        <v>0</v>
      </c>
      <c r="C13" s="25" t="e">
        <f>B13/B19</f>
        <v>#DIV/0!</v>
      </c>
    </row>
    <row r="14" spans="1:3" ht="45" customHeight="1" x14ac:dyDescent="0.25">
      <c r="A14" s="12" t="s">
        <v>58</v>
      </c>
      <c r="B14" s="77">
        <v>0</v>
      </c>
      <c r="C14" s="25" t="e">
        <f>B14/B19</f>
        <v>#DIV/0!</v>
      </c>
    </row>
    <row r="15" spans="1:3" ht="45" customHeight="1" x14ac:dyDescent="0.25">
      <c r="A15" s="12" t="s">
        <v>47</v>
      </c>
      <c r="B15" s="26">
        <f>SUM(B12:B14)</f>
        <v>0</v>
      </c>
      <c r="C15" s="25" t="e">
        <f>B15/B19</f>
        <v>#DIV/0!</v>
      </c>
    </row>
    <row r="16" spans="1:3" ht="45" customHeight="1" x14ac:dyDescent="0.25">
      <c r="A16" s="117" t="s">
        <v>54</v>
      </c>
      <c r="B16" s="78"/>
      <c r="C16" s="25" t="e">
        <f>B16/B19</f>
        <v>#DIV/0!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2022</v>
      </c>
      <c r="C18" s="63"/>
    </row>
    <row r="19" spans="1:3" ht="45" customHeight="1" x14ac:dyDescent="0.25">
      <c r="A19" s="12" t="s">
        <v>53</v>
      </c>
      <c r="B19" s="90">
        <v>0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6"/>
      <c r="B22" s="96"/>
      <c r="C22" s="96"/>
    </row>
    <row r="23" spans="1:3" ht="30" customHeight="1" x14ac:dyDescent="0.2">
      <c r="A23" s="108"/>
      <c r="B23" s="108"/>
      <c r="C23" s="108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8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tabSelected="1" zoomScale="75" zoomScaleNormal="75" zoomScaleSheetLayoutView="115" zoomScalePageLayoutView="85" workbookViewId="0">
      <selection activeCell="D1" sqref="D1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8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8" customHeight="1" x14ac:dyDescent="0.25">
      <c r="A4" s="101" t="s">
        <v>67</v>
      </c>
      <c r="B4" s="113"/>
      <c r="C4" s="16"/>
      <c r="D4" s="16"/>
    </row>
    <row r="5" spans="1:4" ht="18" customHeight="1" x14ac:dyDescent="0.25">
      <c r="A5" s="101" t="s">
        <v>42</v>
      </c>
      <c r="B5" s="113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National Health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2022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8" t="str">
        <f>PharmPctPrem!A10:C10</f>
        <v>Includes Plan Pharmacy, Network Pharmacy, and Mail Order Pharmacy for Outpatient Use</v>
      </c>
      <c r="B10" s="119"/>
      <c r="C10" s="119"/>
      <c r="D10" s="119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2022 Total Annual Plan Spending (i.e., Allowed) Dollar Amount (PMPM)</v>
      </c>
      <c r="C11" s="20" t="str">
        <f>'Cover page'!C6-1&amp; " Total Annual Plan Spending (i.e., Allowed) Dollar Amount (PMPM)"</f>
        <v>2021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9">
        <v>0</v>
      </c>
      <c r="C12" s="79">
        <v>54.36</v>
      </c>
      <c r="D12" s="25">
        <f>B12/C12-1</f>
        <v>-1</v>
      </c>
    </row>
    <row r="13" spans="1:4" ht="54.75" customHeight="1" x14ac:dyDescent="0.25">
      <c r="A13" s="12" t="s">
        <v>60</v>
      </c>
      <c r="B13" s="79">
        <v>0</v>
      </c>
      <c r="C13" s="79">
        <v>47.8</v>
      </c>
      <c r="D13" s="25">
        <f>B13/C13-1</f>
        <v>-1</v>
      </c>
    </row>
    <row r="14" spans="1:4" ht="47.25" x14ac:dyDescent="0.25">
      <c r="A14" s="12" t="s">
        <v>58</v>
      </c>
      <c r="B14" s="79">
        <v>0</v>
      </c>
      <c r="C14" s="79">
        <v>167.07</v>
      </c>
      <c r="D14" s="25">
        <f>B14/C14-1</f>
        <v>-1</v>
      </c>
    </row>
    <row r="15" spans="1:4" ht="45" customHeight="1" x14ac:dyDescent="0.25">
      <c r="A15" s="12" t="s">
        <v>55</v>
      </c>
      <c r="B15" s="37">
        <f>SUM(B12:B14)</f>
        <v>0</v>
      </c>
      <c r="C15" s="37">
        <f>SUM(C12:C14)</f>
        <v>269.23</v>
      </c>
      <c r="D15" s="25">
        <f>B15/C15-1</f>
        <v>-1</v>
      </c>
    </row>
    <row r="16" spans="1:4" ht="45" customHeight="1" x14ac:dyDescent="0.25">
      <c r="A16" s="12" t="s">
        <v>40</v>
      </c>
      <c r="B16" s="78">
        <v>0</v>
      </c>
      <c r="C16" s="78">
        <v>0</v>
      </c>
      <c r="D16" s="25" t="e">
        <f>B16/C16-1</f>
        <v>#DIV/0!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2022</v>
      </c>
      <c r="C18" s="8">
        <f>B18-1</f>
        <v>2021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9">
        <f>PharmPctPrem!B19</f>
        <v>0</v>
      </c>
      <c r="C19" s="79">
        <v>966.06</v>
      </c>
      <c r="D19" s="25">
        <f>B19/C19-1</f>
        <v>-1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9"/>
      <c r="B23" s="109"/>
      <c r="C23" s="109"/>
      <c r="D23" s="109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4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73"/>
  <sheetViews>
    <sheetView zoomScale="75" zoomScaleNormal="75" zoomScaleSheetLayoutView="100" zoomScalePageLayoutView="85" workbookViewId="0">
      <selection activeCell="D1" sqref="D1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6.5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5.75" x14ac:dyDescent="0.25">
      <c r="A4" s="101" t="s">
        <v>77</v>
      </c>
      <c r="B4" s="113"/>
      <c r="C4" s="16"/>
      <c r="D4" s="16"/>
    </row>
    <row r="5" spans="1:4" ht="16.5" customHeight="1" x14ac:dyDescent="0.25">
      <c r="A5" s="101" t="s">
        <v>43</v>
      </c>
      <c r="B5" s="113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National Health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2022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2022 (PMPM)</v>
      </c>
      <c r="C10" s="20" t="str">
        <f>'Cover page'!$C6-1&amp; " (PMPM)"</f>
        <v>2021 (PMPM)</v>
      </c>
      <c r="D10" s="20" t="s">
        <v>75</v>
      </c>
    </row>
    <row r="11" spans="1:4" ht="31.5" x14ac:dyDescent="0.25">
      <c r="A11" s="12" t="s">
        <v>61</v>
      </c>
      <c r="B11" s="80">
        <f>PharmPctPrem!B15</f>
        <v>0</v>
      </c>
      <c r="C11" s="80">
        <v>252.14</v>
      </c>
      <c r="D11" s="30">
        <f>B11-C11</f>
        <v>-252.14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80">
        <v>0</v>
      </c>
      <c r="C13" s="80">
        <v>7.16</v>
      </c>
      <c r="D13" s="30">
        <f>B13-C13</f>
        <v>-7.16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1">
        <v>0</v>
      </c>
      <c r="C15" s="81">
        <v>0</v>
      </c>
      <c r="D15" s="70">
        <f>B15-C15</f>
        <v>0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80">
        <v>0</v>
      </c>
      <c r="C17" s="80">
        <v>537.97</v>
      </c>
      <c r="D17" s="30">
        <f>B17-C17</f>
        <v>-537.97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2">
        <v>0</v>
      </c>
      <c r="C19" s="82">
        <v>231</v>
      </c>
      <c r="D19" s="34">
        <f>B19-C19</f>
        <v>-231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80">
        <v>0</v>
      </c>
      <c r="C21" s="80">
        <v>24</v>
      </c>
      <c r="D21" s="30">
        <f>B21-C21</f>
        <v>-24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80">
        <v>0</v>
      </c>
      <c r="C23" s="80">
        <v>22</v>
      </c>
      <c r="D23" s="30">
        <f>B23-C23</f>
        <v>-22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0">
        <f>PharmPctPrem!B19-YoYcompofPrem!B11-YoYcompofPrem!B13-YoYcompofPrem!B17-YoYcompofPrem!B19-YoYcompofPrem!B21-YoYcompofPrem!B23</f>
        <v>0</v>
      </c>
      <c r="C25" s="80">
        <f>YoYTotalPlanSpnd!C19-YoYcompofPrem!C11-YoYcompofPrem!C13-YoYcompofPrem!C17-YoYcompofPrem!C19-YoYcompofPrem!C21-YoYcompofPrem!C23</f>
        <v>-108.21000000000004</v>
      </c>
      <c r="D25" s="30">
        <f>B25-C25</f>
        <v>108.21000000000004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80">
        <v>0</v>
      </c>
      <c r="C27" s="80">
        <v>0</v>
      </c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0</v>
      </c>
      <c r="C29" s="30">
        <f>SUM(C11:C27)</f>
        <v>966.06</v>
      </c>
      <c r="D29" s="30">
        <f>B29-C29</f>
        <v>-966.06</v>
      </c>
    </row>
    <row r="30" spans="1:4" x14ac:dyDescent="0.2">
      <c r="B30" s="91">
        <f>B29-PharmPctPrem!B19</f>
        <v>0</v>
      </c>
      <c r="C30" s="91">
        <f>C29-YoYTotalPlanSpnd!C19</f>
        <v>0</v>
      </c>
    </row>
    <row r="31" spans="1:4" ht="15.75" x14ac:dyDescent="0.25">
      <c r="A31" s="12" t="s">
        <v>36</v>
      </c>
      <c r="B31" s="39">
        <f>'Cover page'!C6</f>
        <v>2022</v>
      </c>
      <c r="C31" s="39">
        <f>B31-1</f>
        <v>2021</v>
      </c>
    </row>
    <row r="32" spans="1:4" ht="15.75" x14ac:dyDescent="0.25">
      <c r="A32" s="12" t="s">
        <v>37</v>
      </c>
      <c r="B32" s="83">
        <v>0</v>
      </c>
      <c r="C32" s="83">
        <v>7640</v>
      </c>
    </row>
    <row r="33" spans="1:4" ht="31.5" x14ac:dyDescent="0.25">
      <c r="A33" s="12" t="s">
        <v>64</v>
      </c>
      <c r="B33" s="83">
        <v>0</v>
      </c>
      <c r="C33" s="83">
        <v>7640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80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15"/>
  <sheetViews>
    <sheetView zoomScale="75" zoomScaleNormal="75" zoomScaleSheetLayoutView="83" workbookViewId="0"/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4" t="str">
        <f>'Cover page'!A1:C1</f>
        <v>California Department of Managed Health Care/Department of Insurance</v>
      </c>
      <c r="B1" s="104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6" t="str">
        <f>'Cover page'!A2:C2</f>
        <v>SB 17 - Large Group Prescription Drug Cost Reporting Form</v>
      </c>
      <c r="B2" s="103"/>
      <c r="C2" s="15"/>
      <c r="D2" s="15"/>
      <c r="E2" s="15"/>
      <c r="F2" s="15"/>
      <c r="G2" s="15"/>
      <c r="H2" s="15"/>
      <c r="I2" s="15"/>
    </row>
    <row r="3" spans="1:10" ht="15.75" x14ac:dyDescent="0.25">
      <c r="A3" s="116" t="str">
        <f>'Cover page'!A3:C3</f>
        <v>For policies subject to CHSC 1385.045 or CIC 10181.45</v>
      </c>
      <c r="B3" s="103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5" t="s">
        <v>9</v>
      </c>
      <c r="B4" s="120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5" t="s">
        <v>44</v>
      </c>
      <c r="B5" s="120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2022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/>
      <c r="B11" s="19"/>
    </row>
    <row r="12" spans="1:10" x14ac:dyDescent="0.2">
      <c r="A12" s="19"/>
      <c r="B12" s="19"/>
    </row>
    <row r="13" spans="1:10" x14ac:dyDescent="0.2">
      <c r="A13" s="19"/>
      <c r="B13" s="19"/>
    </row>
    <row r="14" spans="1:10" x14ac:dyDescent="0.2">
      <c r="A14" s="19"/>
      <c r="B14" s="19"/>
    </row>
    <row r="15" spans="1:10" x14ac:dyDescent="0.2">
      <c r="A15" s="19"/>
      <c r="B15" s="19"/>
    </row>
  </sheetData>
  <sheetProtection selectLockedCells="1"/>
  <printOptions horizontalCentered="1"/>
  <pageMargins left="0.7" right="0.7" top="0.75" bottom="0.75" header="0.3" footer="0.3"/>
  <pageSetup scale="94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zoomScale="75" zoomScaleNormal="75" zoomScaleSheetLayoutView="100" workbookViewId="0">
      <selection activeCell="B15" sqref="B15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4" t="str">
        <f>'Cover page'!A1:C1</f>
        <v>California Department of Managed Health Care/Department of Insurance</v>
      </c>
      <c r="B1" s="104"/>
      <c r="C1" s="97"/>
    </row>
    <row r="2" spans="1:4" ht="16.5" customHeight="1" x14ac:dyDescent="0.25">
      <c r="A2" s="116" t="str">
        <f>'Cover page'!A2:C2</f>
        <v>SB 17 - Large Group Prescription Drug Cost Reporting Form</v>
      </c>
      <c r="B2" s="103"/>
      <c r="C2" s="15"/>
    </row>
    <row r="3" spans="1:4" ht="16.5" customHeight="1" x14ac:dyDescent="0.25">
      <c r="A3" s="116" t="str">
        <f>'Cover page'!A3:C3</f>
        <v>For policies subject to CHSC 1385.045 or CIC 10181.45</v>
      </c>
      <c r="B3" s="103"/>
      <c r="C3" s="15"/>
    </row>
    <row r="4" spans="1:4" ht="16.5" customHeight="1" x14ac:dyDescent="0.25">
      <c r="A4" s="101" t="s">
        <v>50</v>
      </c>
      <c r="B4" s="102"/>
      <c r="C4" s="16"/>
    </row>
    <row r="5" spans="1:4" ht="16.5" customHeight="1" x14ac:dyDescent="0.25">
      <c r="A5" s="115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>Company Legal Name: National Health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2022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2022 Paid Dollar Amount (PMPM)</v>
      </c>
      <c r="C10" s="20" t="s">
        <v>52</v>
      </c>
    </row>
    <row r="11" spans="1:4" ht="31.5" x14ac:dyDescent="0.25">
      <c r="A11" s="12" t="s">
        <v>68</v>
      </c>
      <c r="B11" s="92">
        <f>YoYcompofPrem!B13</f>
        <v>0</v>
      </c>
      <c r="C11" s="29" t="e">
        <f>B11/$B$15</f>
        <v>#DIV/0!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2">
        <f>YoYcompofPrem!B11+YoYcompofPrem!B17+YoYcompofPrem!B13</f>
        <v>0</v>
      </c>
      <c r="C13" s="29" t="e">
        <f>B13/$B$15</f>
        <v>#DIV/0!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0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zoomScale="75" zoomScaleNormal="75" zoomScaleSheetLayoutView="70" workbookViewId="0"/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1" t="s">
        <v>20</v>
      </c>
      <c r="B4" s="101"/>
      <c r="C4" s="101"/>
      <c r="D4" s="101"/>
      <c r="E4" s="101"/>
    </row>
    <row r="5" spans="1:5" ht="15.75" x14ac:dyDescent="0.25">
      <c r="A5" s="101" t="s">
        <v>46</v>
      </c>
      <c r="B5" s="101"/>
      <c r="C5" s="101"/>
      <c r="D5" s="101"/>
      <c r="E5" s="101"/>
    </row>
    <row r="6" spans="1:5" ht="15.75" x14ac:dyDescent="0.25">
      <c r="A6" s="44"/>
      <c r="B6" s="44"/>
      <c r="C6" s="84"/>
      <c r="D6" s="44"/>
      <c r="E6" s="44"/>
    </row>
    <row r="7" spans="1:5" ht="15.75" x14ac:dyDescent="0.25">
      <c r="A7" s="75" t="str">
        <f>"Company Legal Name: "&amp;'Cover page'!C8</f>
        <v>Company Legal Name: National Health Insurance Company</v>
      </c>
      <c r="B7" s="76"/>
      <c r="C7" s="76"/>
      <c r="D7" s="45"/>
      <c r="E7" s="45"/>
    </row>
    <row r="8" spans="1:5" ht="15.75" x14ac:dyDescent="0.25">
      <c r="A8" s="2" t="str">
        <f>"Calendar Year: "&amp;'Cover page'!C6</f>
        <v>Calendar Year: 2022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8"/>
      <c r="C10" s="86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7" t="s">
        <v>28</v>
      </c>
      <c r="B12" s="112"/>
      <c r="C12" s="88"/>
    </row>
    <row r="13" spans="1:5" ht="16.5" thickBot="1" x14ac:dyDescent="0.3">
      <c r="A13" s="46"/>
      <c r="B13" s="9"/>
      <c r="C13" s="88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7"/>
      <c r="D15" s="46"/>
      <c r="E15" s="65"/>
    </row>
    <row r="16" spans="1:5" ht="24" customHeight="1" x14ac:dyDescent="0.25">
      <c r="A16" s="126" t="s">
        <v>31</v>
      </c>
      <c r="B16" s="121"/>
      <c r="C16" s="124" t="s">
        <v>38</v>
      </c>
      <c r="D16" s="122"/>
      <c r="E16" s="123"/>
    </row>
    <row r="17" spans="1:5" ht="15.75" x14ac:dyDescent="0.2">
      <c r="A17" s="125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ht="15.75" x14ac:dyDescent="0.2">
      <c r="A18" s="64"/>
      <c r="B18" s="47"/>
      <c r="C18" s="85"/>
      <c r="D18" s="47"/>
      <c r="E18" s="66"/>
    </row>
    <row r="19" spans="1:5" ht="15.75" x14ac:dyDescent="0.2">
      <c r="A19" s="64"/>
      <c r="B19" s="47"/>
      <c r="C19" s="85"/>
      <c r="D19" s="47"/>
      <c r="E19" s="66"/>
    </row>
    <row r="20" spans="1:5" ht="15.75" x14ac:dyDescent="0.2">
      <c r="A20" s="64"/>
      <c r="B20" s="47"/>
      <c r="C20" s="85"/>
      <c r="D20" s="47"/>
      <c r="E20" s="66"/>
    </row>
    <row r="21" spans="1:5" ht="15.75" x14ac:dyDescent="0.2">
      <c r="A21" s="64"/>
      <c r="B21" s="47"/>
      <c r="C21" s="85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470D376FA064099CC5354AF193E5B" ma:contentTypeVersion="15" ma:contentTypeDescription="Create a new document." ma:contentTypeScope="" ma:versionID="d9f07183396173b1faef4dc879cfee87">
  <xsd:schema xmlns:xsd="http://www.w3.org/2001/XMLSchema" xmlns:xs="http://www.w3.org/2001/XMLSchema" xmlns:p="http://schemas.microsoft.com/office/2006/metadata/properties" xmlns:ns2="34311d54-a9cf-4377-bd7f-390906416a6a" xmlns:ns3="c91d7867-f92b-4d42-bd74-c18811edd9d7" targetNamespace="http://schemas.microsoft.com/office/2006/metadata/properties" ma:root="true" ma:fieldsID="bd373a92731fec33eb4627f84f274786" ns2:_="" ns3:_="">
    <xsd:import namespace="34311d54-a9cf-4377-bd7f-390906416a6a"/>
    <xsd:import namespace="c91d7867-f92b-4d42-bd74-c18811edd9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11d54-a9cf-4377-bd7f-390906416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67f0d91-e641-4299-913e-5b7430c18f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d7867-f92b-4d42-bd74-c18811edd9d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122630-c95f-4f7a-af10-7fbcce969ea5}" ma:internalName="TaxCatchAll" ma:showField="CatchAllData" ma:web="c91d7867-f92b-4d42-bd74-c18811edd9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311d54-a9cf-4377-bd7f-390906416a6a">
      <Terms xmlns="http://schemas.microsoft.com/office/infopath/2007/PartnerControls"/>
    </lcf76f155ced4ddcb4097134ff3c332f>
    <TaxCatchAll xmlns="c91d7867-f92b-4d42-bd74-c18811edd9d7"/>
  </documentManagement>
</p:properties>
</file>

<file path=customXml/itemProps1.xml><?xml version="1.0" encoding="utf-8"?>
<ds:datastoreItem xmlns:ds="http://schemas.openxmlformats.org/officeDocument/2006/customXml" ds:itemID="{3B53E258-8D2C-4D87-B818-00BB4BEEE1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FF2C36-EB91-4E1B-8D1F-2820D9C5D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311d54-a9cf-4377-bd7f-390906416a6a"/>
    <ds:schemaRef ds:uri="c91d7867-f92b-4d42-bd74-c18811edd9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088F75-2962-4C42-BA96-E62C8C494B75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c91d7867-f92b-4d42-bd74-c18811edd9d7"/>
    <ds:schemaRef ds:uri="34311d54-a9cf-4377-bd7f-390906416a6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2022-11-30T01:20:24Z</dcterms:modified>
</cp:coreProperties>
</file>