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filterPrivacy="1" codeName="ThisWorkbook" defaultThemeVersion="124226"/>
  <xr:revisionPtr revIDLastSave="0" documentId="13_ncr:1_{788F020E-1C43-45E9-9E78-D4EDF9B8AF3B}" xr6:coauthVersionLast="45" xr6:coauthVersionMax="45" xr10:uidLastSave="{00000000-0000-0000-0000-000000000000}"/>
  <bookViews>
    <workbookView xWindow="-5505" yWindow="-15480" windowWidth="19440" windowHeight="15000" tabRatio="646" firstSheet="2"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tc={5E529B35-4B33-4BD5-99A1-2FFA816AC8AC}</author>
  </authors>
  <commentList>
    <comment ref="D6" authorId="0" shapeId="0" xr:uid="{5E529B35-4B33-4BD5-99A1-2FFA816AC8AC}">
      <text>
        <t>[Threaded comment]
Your version of Excel allows you to read this threaded comment; however, any edits to it will get removed if the file is opened in a newer version of Excel. Learn more: https://go.microsoft.com/fwlink/?linkid=870924
Comment:
    why is this section not filled out? is allocation not applicable or how can i tell that - i don't see anything in the instructions indicating it would not be applicable.
Reply:
    We did not appear to complete it in 2014, so I did not know if need to complete for 2019. I agree, I  don't see anything in the instructions indicating it would not be applicable.</t>
      </text>
    </comment>
  </commentList>
</comments>
</file>

<file path=xl/sharedStrings.xml><?xml version="1.0" encoding="utf-8"?>
<sst xmlns="http://schemas.openxmlformats.org/spreadsheetml/2006/main" count="322" uniqueCount="184">
  <si>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</si>
  <si>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</si>
  <si>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</si>
  <si>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</si>
  <si>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</si>
  <si>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</si>
  <si>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</si>
  <si>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</si>
  <si>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</si>
  <si>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</si>
  <si>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</si>
  <si>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</si>
  <si>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</si>
  <si>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</si>
  <si>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</si>
  <si>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</si>
  <si>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</si>
  <si>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</si>
  <si>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</si>
  <si>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</si>
  <si>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</si>
  <si>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</si>
  <si>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</si>
  <si>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</si>
  <si>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</si>
  <si>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</si>
  <si>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</si>
  <si>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</si>
  <si>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</si>
  <si>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</si>
  <si>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</si>
  <si>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</si>
  <si>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</si>
  <si>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</si>
  <si>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</si>
  <si>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</si>
  <si>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</si>
  <si>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</si>
  <si>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</si>
  <si>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</si>
  <si>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</si>
  <si>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</si>
  <si>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</si>
  <si>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</si>
  <si>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</si>
  <si>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</si>
  <si>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</si>
  <si>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</si>
  <si>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</si>
  <si>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</si>
  <si>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</si>
  <si>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</si>
  <si>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</si>
  <si>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</si>
  <si>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</si>
  <si>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</si>
  <si>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</si>
  <si>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</si>
  <si>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</si>
  <si>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</si>
  <si>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</si>
  <si>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</si>
  <si>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</si>
  <si>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</si>
  <si>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</si>
  <si>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</si>
  <si>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</si>
  <si>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</si>
  <si>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</si>
  <si>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</si>
  <si>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</si>
  <si>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</si>
  <si>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</si>
  <si>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</si>
  <si>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</si>
  <si>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</si>
  <si>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</si>
  <si>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</si>
  <si>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</si>
  <si>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</si>
  <si>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</si>
  <si>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</si>
  <si>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</si>
  <si>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</si>
  <si>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</si>
  <si>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</si>
  <si>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</si>
  <si>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</si>
  <si>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</si>
  <si>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</si>
  <si>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</si>
  <si>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</si>
  <si>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</si>
  <si>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</si>
  <si>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</si>
  <si>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</si>
  <si>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</si>
  <si>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</si>
  <si>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</si>
  <si>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</si>
  <si>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</si>
  <si>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</si>
  <si>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</si>
  <si>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</si>
  <si>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</si>
  <si>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</si>
  <si>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</si>
  <si>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</si>
  <si>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</si>
  <si>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</si>
  <si>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</si>
  <si>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</si>
  <si>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</si>
  <si>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</si>
  <si>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</si>
  <si>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</si>
  <si>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</si>
  <si>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</si>
  <si>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</si>
  <si>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</si>
  <si>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</si>
  <si>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</si>
  <si>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</si>
  <si>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</si>
  <si>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</si>
  <si>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</si>
  <si>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</si>
  <si>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</si>
  <si>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</si>
  <si>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</si>
  <si>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</si>
  <si>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</si>
  <si>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</si>
  <si>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</si>
  <si>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</si>
  <si>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</si>
  <si>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</si>
  <si>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</si>
  <si>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</si>
  <si>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</si>
  <si>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</si>
  <si>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</si>
  <si>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</si>
  <si>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</si>
  <si>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</si>
  <si>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</si>
  <si>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</si>
  <si>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</si>
  <si>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</si>
  <si>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</si>
  <si>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</si>
  <si>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</si>
  <si>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</si>
  <si>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</si>
  <si>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</si>
  <si>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</si>
  <si>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</si>
  <si>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</si>
  <si>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</si>
  <si>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</si>
  <si>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</si>
  <si>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United of Omaha Life Insurance Company</t>
  </si>
  <si>
    <t>No</t>
  </si>
  <si>
    <t>Not applicable</t>
  </si>
  <si>
    <t>James T. Blackledge</t>
  </si>
  <si>
    <t>Richard R. Hrabchak</t>
  </si>
  <si>
    <t xml:space="preserve">Direct claims reserves are the liability to pay policyholders who have filed or are expected to file claims on their policies. Direct claims reserves are reported by state of residence. </t>
  </si>
  <si>
    <t>Paid claims</t>
  </si>
  <si>
    <t>Direct claims reserves</t>
  </si>
  <si>
    <t>Federal income taxes excluding capital gains</t>
  </si>
  <si>
    <t>State premium taxes</t>
  </si>
  <si>
    <t>State income, execrise, business, and other taxes</t>
  </si>
  <si>
    <t>Direct sale salaries and employee benefits</t>
  </si>
  <si>
    <t xml:space="preserve">The Mutual and of Omaha and certain of its direct and indirect subsidiaries share certain resources such as personnel, operational and administrative services, facilities, information and communication services, employee benefits administration, investment management, advertising and general management services. Most of the expenses related to these resources were paid by the Mutual of Omaha and are subject to allocation among the Mutual of Omaha and such subsidiaries. Management believes the measures used to allocate expenses among companies provide a reasonable allocation that conforms to NAIC guidelines. Direct sale salaries and employee benefits are the in salaries and employees benfits using these allocation methods to the Mutual of Omaha and it respective lines of business. Finally sale salaries and employee benefits are allocated to the states by the based on respective lines of business direct written premiums by state of residents. </t>
  </si>
  <si>
    <t>Federal income taxes are allocated to respective lines of business by first calculating total federal income tax.  Then allocating federal income tax based on the operating results of the respective lines of business. Once federal income taxes allocated to the respective lines of business, that respective line of business' federal income taxes are allocated to the states based on its direct written premiums by state of residents.</t>
  </si>
  <si>
    <t xml:space="preserve">State premiums taxes are allocated to respective lines of business by first calculating total state premiums taxes. Then allocating state premiums taxes based on premiums of respective lines of business. Finally state premium taxes are allocated to the states based on respective lines of business direct written premiums by state of residents.  </t>
  </si>
  <si>
    <t>Paid claims are what is paid to policyholder related to claims benefits and is report based on the underlining products. Paid claims are reported by state of residence.</t>
  </si>
  <si>
    <t xml:space="preserve">State income, exercise, business, and other taxes are all other state taxes excluding state premium tax. These taxes are allocated to respective lines of business by first calculating total State income, exercise, business, and other taxes are all other state taxes excluding state premium tax. Then allocating these taxes based on premiums of respective lines of business. Finally these taxes are allocated to the states based on respective lines of business direct written premiums by state of residents. </t>
  </si>
  <si>
    <t xml:space="preserve">Regulatory authority licenses and fees are allocated to respective lines of business by first calculating total regulatory authority licenses and fees. Then allocating regulatory authority licenses and fees based on premiums of respective lines of business. Finally regulatory authority licenses and fees are allocated to the states by the based on respective lines of business direct written premiums by state of residents. </t>
  </si>
  <si>
    <t xml:space="preserve">The Mutual and of Omaha and certain of its direct and indirect subsidiaries share certain resources such as personnel, operational and administrative services, facilities, information and communication services, employee benefits administration, investment management, advertising and general management services. Most of the expenses related to these resources were paid by the Mutual of Omaha and are subject to allocation among the Mutual of Omaha and such subsidiaries. Management believes the measures used to allocate expenses among companies provide a reasonable allocation that conforms to NAIC guidelines. Agents and brokers fees are the Agents and brokers expenses excluding commission using these allocation methods to the Mutual of Omaha and it respective lines of business. Finally Agents and brokers fees are allocated to the states by the based on respective lines of business direct written premiums by state of residents. </t>
  </si>
  <si>
    <t>Agents and brokers fees</t>
  </si>
  <si>
    <t>Comissions</t>
  </si>
  <si>
    <t xml:space="preserve">Commissions are what is paid or accrued to the agents and brokers for sales or renewals of policies. Commissions are assigned to the respective lines of business based on the policies sold. Finally commissions were allocated to the states by the based on respective lines of business direct written premiums by state of residents. </t>
  </si>
  <si>
    <t xml:space="preserve">The Mutual and of Omaha and certain of its direct and indirect subsidiaries share certain resources such as personnel, operational and administrative services, facilities, information and communication services, employee benefits administration, investment management, advertising and general management services. Most of the expenses related to these resources were paid by the Mutual of Omaha and are subject to allocation among the Mutual of Omaha and such subsidiaries. Management believes the measures used to allocate expenses among companies provide a reasonable allocation that conforms to NAIC guidelines. Other general and administrative expenses are all expenses excluding in 3.a and 3.b using these allocation methods to the Mutual of Omaha and it respective lines of business. Finally Other general and administrative expenses are allocated to the states by the based on respective lines of business direct written premiums by state of residents.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</si>
</sst>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i/>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31" fillId="0" borderId="63" xfId="325" applyNumberFormat="1" applyFont="1" applyBorder="1" applyAlignment="1" applyProtection="1">
      <alignment horizontal="left" vertical="center" wrapText="1"/>
      <protection locked="0"/>
    </xf>
    <xf numFmtId="0" fontId="40" fillId="0" borderId="0" xfId="0" applyFont="1" applyProtection="1">
      <protection locked="0"/>
    </xf>
    <xf numFmtId="0" fontId="30" fillId="0" borderId="34" xfId="0" applyFont="1" applyBorder="1" applyProtection="1">
      <protection locked="0"/>
    </xf>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0-08-25T15:28:54.82" personId="{00000000-0000-0000-0000-000000000000}" id="{5E529B35-4B33-4BD5-99A1-2FFA816AC8AC}">
    <text>why is this section not filled out? is allocation not applicable or how can i tell that - i don't see anything in the instructions indicating it would not be applicable.</text>
  </threadedComment>
  <threadedComment ref="D6" dT="2020-08-25T16:27:04.42" personId="{00000000-0000-0000-0000-000000000000}" id="{A9F16CCA-193A-44CD-B081-8F20AB98152A}" parentId="{5E529B35-4B33-4BD5-99A1-2FFA816AC8AC}">
    <text>We did not appear to complete it in 2014, so I did not know if need to complete for 2019. I agree, I  don't see anything in the instructions indicating it would not be applicable.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D18" sqref="D18"/>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31.5" x14ac:dyDescent="0.2">
      <c r="A8" s="32" t="s">
        <v>2</v>
      </c>
      <c r="B8" s="33" t="s">
        <v>88</v>
      </c>
      <c r="C8" s="405"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paperSize="5" scale="85" fitToWidth="0"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13" zoomScale="70" zoomScaleNormal="70" workbookViewId="0">
      <pane xSplit="4" ySplit="8" topLeftCell="J21" activePane="bottomRight" state="frozen"/>
      <selection activeCell="B1" sqref="B1"/>
      <selection pane="topRight" activeCell="B1" sqref="B1"/>
      <selection pane="bottomLeft" activeCell="B1" sqref="B1"/>
      <selection pane="bottomRight" activeCell="L29" sqref="L2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 of Omaha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2604202.2900000005</v>
      </c>
      <c r="N21" s="83">
        <f>'Pt 2 Premium and Claims'!N22+'Pt 2 Premium and Claims'!N23-'Pt 2 Premium and Claims'!N24-'Pt 2 Premium and Claims'!N25</f>
        <v>2604202.2900000005</v>
      </c>
      <c r="O21" s="82">
        <f>'Pt 2 Premium and Claims'!O22+'Pt 2 Premium and Claims'!O23-'Pt 2 Premium and Claims'!O24-'Pt 2 Premium and Claims'!O25</f>
        <v>1526170.02</v>
      </c>
      <c r="P21" s="83">
        <f>'Pt 2 Premium and Claims'!P22+'Pt 2 Premium and Claims'!P23-'Pt 2 Premium and Claims'!P24-'Pt 2 Premium and Claims'!P25</f>
        <v>1526170.02</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1775736</v>
      </c>
      <c r="N24" s="83">
        <f>'Pt 2 Premium and Claims'!N51</f>
        <v>2133971.037773448</v>
      </c>
      <c r="O24" s="82">
        <f>'Pt 2 Premium and Claims'!O51</f>
        <v>1255204</v>
      </c>
      <c r="P24" s="83">
        <f>'Pt 2 Premium and Claims'!P51</f>
        <v>1473748.1389460275</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-45210.441539430984</v>
      </c>
      <c r="N28" s="105">
        <v>-45210.441539430984</v>
      </c>
      <c r="O28" s="106">
        <v>-26495.184622713081</v>
      </c>
      <c r="P28" s="108">
        <v>-26495.184622713081</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v>14417.937050753488</v>
      </c>
      <c r="N31" s="105">
        <v>14417.937050753488</v>
      </c>
      <c r="O31" s="106">
        <v>8449.5061545726494</v>
      </c>
      <c r="P31" s="108">
        <v>8449.5061545726494</v>
      </c>
    </row>
    <row r="32" spans="2:16" x14ac:dyDescent="0.2">
      <c r="B32" s="79"/>
      <c r="C32" s="101"/>
      <c r="D32" s="109" t="s">
        <v>104</v>
      </c>
      <c r="E32" s="106"/>
      <c r="F32" s="108"/>
      <c r="G32" s="104"/>
      <c r="H32" s="105"/>
      <c r="I32" s="106"/>
      <c r="J32" s="107"/>
      <c r="K32" s="106"/>
      <c r="L32" s="108"/>
      <c r="M32" s="106">
        <v>50167.847684549502</v>
      </c>
      <c r="N32" s="105">
        <v>50167.847684549502</v>
      </c>
      <c r="O32" s="106">
        <v>29400.429220913498</v>
      </c>
      <c r="P32" s="108">
        <v>29400.429220913498</v>
      </c>
    </row>
    <row r="33" spans="2:16" x14ac:dyDescent="0.2">
      <c r="B33" s="79"/>
      <c r="C33" s="101"/>
      <c r="D33" s="109" t="s">
        <v>103</v>
      </c>
      <c r="E33" s="106"/>
      <c r="F33" s="108"/>
      <c r="G33" s="104"/>
      <c r="H33" s="105"/>
      <c r="I33" s="106"/>
      <c r="J33" s="107"/>
      <c r="K33" s="106"/>
      <c r="L33" s="108"/>
      <c r="M33" s="106">
        <v>0</v>
      </c>
      <c r="N33" s="105">
        <v>0</v>
      </c>
      <c r="O33" s="106">
        <v>0</v>
      </c>
      <c r="P33" s="108">
        <v>0</v>
      </c>
    </row>
    <row r="34" spans="2:16" x14ac:dyDescent="0.2">
      <c r="B34" s="79"/>
      <c r="C34" s="101">
        <v>3.3</v>
      </c>
      <c r="D34" s="109" t="s">
        <v>21</v>
      </c>
      <c r="E34" s="110"/>
      <c r="F34" s="108"/>
      <c r="G34" s="104"/>
      <c r="H34" s="105"/>
      <c r="I34" s="106"/>
      <c r="J34" s="107"/>
      <c r="K34" s="110"/>
      <c r="L34" s="108"/>
      <c r="M34" s="106">
        <v>100.95642107046946</v>
      </c>
      <c r="N34" s="105">
        <v>100.95642107046946</v>
      </c>
      <c r="O34" s="106">
        <v>59.164629320807009</v>
      </c>
      <c r="P34" s="108">
        <v>59.164629320807009</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19476.299616942477</v>
      </c>
      <c r="N35" s="112">
        <f t="shared" si="0"/>
        <v>19476.299616942477</v>
      </c>
      <c r="O35" s="111">
        <f t="shared" si="0"/>
        <v>11413.915382093874</v>
      </c>
      <c r="P35" s="112">
        <f t="shared" si="0"/>
        <v>11413.915382093874</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v>300191.9369437425</v>
      </c>
      <c r="N38" s="108">
        <v>300191.9369437425</v>
      </c>
      <c r="O38" s="106">
        <v>175924.86427360837</v>
      </c>
      <c r="P38" s="108">
        <v>175924.86427360837</v>
      </c>
    </row>
    <row r="39" spans="2:16" x14ac:dyDescent="0.2">
      <c r="B39" s="116"/>
      <c r="C39" s="101">
        <v>4.2</v>
      </c>
      <c r="D39" s="109" t="s">
        <v>19</v>
      </c>
      <c r="E39" s="106"/>
      <c r="F39" s="108"/>
      <c r="G39" s="106"/>
      <c r="H39" s="108"/>
      <c r="I39" s="106"/>
      <c r="J39" s="108"/>
      <c r="K39" s="106"/>
      <c r="L39" s="108"/>
      <c r="M39" s="106">
        <v>292198.03322279046</v>
      </c>
      <c r="N39" s="108">
        <v>292198.03322279046</v>
      </c>
      <c r="O39" s="106">
        <v>171240.10677664625</v>
      </c>
      <c r="P39" s="108">
        <v>171240.10677664625</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297005.22091904294</v>
      </c>
      <c r="N43" s="104">
        <v>297005.22091904294</v>
      </c>
      <c r="O43" s="110">
        <v>174057.31716414398</v>
      </c>
      <c r="P43" s="108">
        <v>174057.31716414398</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889395.19108557596</v>
      </c>
      <c r="N44" s="118">
        <f t="shared" si="1"/>
        <v>889395.19108557596</v>
      </c>
      <c r="O44" s="82">
        <f t="shared" si="1"/>
        <v>521222.28821439866</v>
      </c>
      <c r="P44" s="83">
        <f t="shared" si="1"/>
        <v>521222.28821439866</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5403</v>
      </c>
      <c r="N47" s="126">
        <v>5403</v>
      </c>
      <c r="O47" s="125">
        <v>3169</v>
      </c>
      <c r="P47" s="103">
        <v>3169</v>
      </c>
    </row>
    <row r="48" spans="2:16" s="39" customFormat="1" x14ac:dyDescent="0.2">
      <c r="B48" s="97"/>
      <c r="C48" s="101">
        <v>5.2</v>
      </c>
      <c r="D48" s="109" t="s">
        <v>27</v>
      </c>
      <c r="E48" s="125"/>
      <c r="F48" s="126"/>
      <c r="G48" s="125"/>
      <c r="H48" s="126"/>
      <c r="I48" s="125"/>
      <c r="J48" s="126"/>
      <c r="K48" s="125"/>
      <c r="L48" s="126"/>
      <c r="M48" s="125">
        <v>50064</v>
      </c>
      <c r="N48" s="126">
        <v>50064</v>
      </c>
      <c r="O48" s="125">
        <v>32927</v>
      </c>
      <c r="P48" s="127">
        <v>32927</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4172</v>
      </c>
      <c r="N49" s="129">
        <f>N48/12</f>
        <v>4172</v>
      </c>
      <c r="O49" s="128">
        <f t="shared" si="2"/>
        <v>2743.9166666666665</v>
      </c>
      <c r="P49" s="129">
        <f t="shared" si="2"/>
        <v>2743.9166666666665</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27535</v>
      </c>
      <c r="F51" s="142"/>
      <c r="G51" s="142"/>
      <c r="H51" s="142"/>
      <c r="I51" s="142"/>
      <c r="J51" s="142"/>
      <c r="K51" s="138"/>
      <c r="L51" s="142"/>
      <c r="M51" s="142"/>
      <c r="N51" s="142"/>
      <c r="O51" s="142"/>
      <c r="P51" s="143"/>
    </row>
    <row r="52" spans="2:16" ht="15.75" thickBot="1" x14ac:dyDescent="0.25">
      <c r="B52" s="144" t="s">
        <v>57</v>
      </c>
      <c r="C52" s="145" t="s">
        <v>129</v>
      </c>
      <c r="D52" s="146"/>
      <c r="E52" s="147">
        <v>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7" right="0.7" top="0.75" bottom="0.75" header="0.3" footer="0.3"/>
  <pageSetup paperSize="5" scale="37" fitToWidth="0" orientation="landscape" r:id="rId1"/>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7" zoomScale="80" zoomScaleNormal="80" workbookViewId="0">
      <pane xSplit="4" ySplit="14" topLeftCell="K36" activePane="bottomRight" state="frozen"/>
      <selection activeCell="B1" sqref="B1"/>
      <selection pane="topRight" activeCell="B1" sqref="B1"/>
      <selection pane="bottomLeft" activeCell="B1" sqref="B1"/>
      <selection pane="bottomRight" activeCell="N35" sqref="N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 of Omaha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2604202.2900000005</v>
      </c>
      <c r="N22" s="166">
        <v>2604202.2900000005</v>
      </c>
      <c r="O22" s="165">
        <v>1526170.02</v>
      </c>
      <c r="P22" s="166">
        <v>1526170.02</v>
      </c>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1714664</v>
      </c>
      <c r="N29" s="176"/>
      <c r="O29" s="165">
        <v>1193924</v>
      </c>
      <c r="P29" s="176"/>
    </row>
    <row r="30" spans="1:16" s="25" customFormat="1" ht="28.5" customHeight="1" x14ac:dyDescent="0.2">
      <c r="A30" s="39"/>
      <c r="B30" s="79"/>
      <c r="C30" s="80"/>
      <c r="D30" s="81" t="s">
        <v>54</v>
      </c>
      <c r="E30" s="177"/>
      <c r="F30" s="166"/>
      <c r="G30" s="177"/>
      <c r="H30" s="166"/>
      <c r="I30" s="177"/>
      <c r="J30" s="166"/>
      <c r="K30" s="177"/>
      <c r="L30" s="166"/>
      <c r="M30" s="177"/>
      <c r="N30" s="166">
        <v>1904491.5100000007</v>
      </c>
      <c r="O30" s="177"/>
      <c r="P30" s="166">
        <v>1330084.8699999999</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189467</v>
      </c>
      <c r="N36" s="178"/>
      <c r="O36" s="165">
        <v>121431</v>
      </c>
      <c r="P36" s="176"/>
    </row>
    <row r="37" spans="1:16" s="39" customFormat="1" ht="30" x14ac:dyDescent="0.2">
      <c r="B37" s="97"/>
      <c r="C37" s="80"/>
      <c r="D37" s="81" t="s">
        <v>43</v>
      </c>
      <c r="E37" s="177"/>
      <c r="F37" s="166"/>
      <c r="G37" s="177"/>
      <c r="H37" s="179"/>
      <c r="I37" s="177"/>
      <c r="J37" s="166"/>
      <c r="K37" s="177"/>
      <c r="L37" s="166"/>
      <c r="M37" s="177"/>
      <c r="N37" s="179">
        <v>229479.52777344733</v>
      </c>
      <c r="O37" s="177"/>
      <c r="P37" s="166">
        <v>143663.26894602753</v>
      </c>
    </row>
    <row r="38" spans="1:16" s="25" customFormat="1" x14ac:dyDescent="0.2">
      <c r="A38" s="39"/>
      <c r="B38" s="79"/>
      <c r="C38" s="80">
        <v>2.5</v>
      </c>
      <c r="D38" s="109" t="s">
        <v>29</v>
      </c>
      <c r="E38" s="165"/>
      <c r="F38" s="176"/>
      <c r="G38" s="165"/>
      <c r="H38" s="178"/>
      <c r="I38" s="165"/>
      <c r="J38" s="176"/>
      <c r="K38" s="165"/>
      <c r="L38" s="176"/>
      <c r="M38" s="165">
        <v>128395</v>
      </c>
      <c r="N38" s="178"/>
      <c r="O38" s="165">
        <v>60151</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1775736</v>
      </c>
      <c r="N51" s="190">
        <f>N30+N33+N37+N41+N44+N47+N48+N50</f>
        <v>2133971.037773448</v>
      </c>
      <c r="O51" s="189">
        <f>O29+O32-O34+O36-O38+O40+O43-O45+O47+O48-O49+O50</f>
        <v>1255204</v>
      </c>
      <c r="P51" s="190">
        <f>P30+P33+P37+P41+P44+P47+P48+P50</f>
        <v>1473748.1389460275</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7" right="0.7" top="0.75" bottom="0.75" header="0.3" footer="0.3"/>
  <pageSetup paperSize="5" scale="37" fitToWidth="0" orientation="landscape" r:id="rId1"/>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0" zoomScaleNormal="8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 of Omaha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167</v>
      </c>
      <c r="C18" s="212"/>
      <c r="D18" s="350" t="s">
        <v>176</v>
      </c>
      <c r="E18" s="208"/>
    </row>
    <row r="19" spans="2:5" s="199" customFormat="1" ht="45" x14ac:dyDescent="0.2">
      <c r="B19" s="203" t="s">
        <v>168</v>
      </c>
      <c r="C19" s="212"/>
      <c r="D19" s="350" t="s">
        <v>166</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105" x14ac:dyDescent="0.2">
      <c r="B26" s="408" t="s">
        <v>169</v>
      </c>
      <c r="C26" s="212"/>
      <c r="D26" s="350" t="s">
        <v>174</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90" x14ac:dyDescent="0.2">
      <c r="B33" s="408" t="s">
        <v>170</v>
      </c>
      <c r="C33" s="212"/>
      <c r="D33" s="409" t="s">
        <v>175</v>
      </c>
      <c r="E33" s="208"/>
    </row>
    <row r="34" spans="2:5" s="199" customFormat="1" ht="120" x14ac:dyDescent="0.2">
      <c r="B34" s="408" t="s">
        <v>171</v>
      </c>
      <c r="C34" s="212"/>
      <c r="D34" s="409" t="s">
        <v>177</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105" x14ac:dyDescent="0.2">
      <c r="B47" s="408" t="s">
        <v>21</v>
      </c>
      <c r="C47" s="212"/>
      <c r="D47" s="350" t="s">
        <v>178</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240" x14ac:dyDescent="0.2">
      <c r="B55" s="408" t="s">
        <v>172</v>
      </c>
      <c r="C55" s="217"/>
      <c r="D55" s="409" t="s">
        <v>173</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240" x14ac:dyDescent="0.2">
      <c r="B62" s="408" t="s">
        <v>180</v>
      </c>
      <c r="C62" s="217"/>
      <c r="D62" s="409" t="s">
        <v>179</v>
      </c>
      <c r="E62" s="218"/>
    </row>
    <row r="63" spans="2:5" s="219" customFormat="1" ht="90" x14ac:dyDescent="0.2">
      <c r="B63" s="408" t="s">
        <v>181</v>
      </c>
      <c r="C63" s="212"/>
      <c r="D63" s="409" t="s">
        <v>182</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240" x14ac:dyDescent="0.2">
      <c r="B76" s="408" t="s">
        <v>20</v>
      </c>
      <c r="C76" s="217"/>
      <c r="D76" s="409" t="s">
        <v>183</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paperSize="5" scale="37"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topLeftCell="A16" zoomScale="80" zoomScaleNormal="80" workbookViewId="0">
      <pane xSplit="4" ySplit="4" topLeftCell="U20" activePane="bottomRight" state="frozen"/>
      <selection activeCell="B1" sqref="B1"/>
      <selection pane="topRight" activeCell="B1" sqref="B1"/>
      <selection pane="bottomLeft" activeCell="B1" sqref="B1"/>
      <selection pane="bottomRight" activeCell="V27" sqref="V27"/>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 of Omaha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1549887.3019999999</v>
      </c>
      <c r="V22" s="264">
        <v>1959462.2951200001</v>
      </c>
      <c r="W22" s="265">
        <f>'Pt 1 Summary of Data'!N24</f>
        <v>2133971.037773448</v>
      </c>
      <c r="X22" s="266">
        <f>SUM(U22:W22)</f>
        <v>5643320.6348934481</v>
      </c>
      <c r="Y22" s="263">
        <v>556903.61399999994</v>
      </c>
      <c r="Z22" s="264">
        <v>958343.85100000002</v>
      </c>
      <c r="AA22" s="265">
        <f>'Pt 1 Summary of Data'!P24</f>
        <v>1473748.1389460275</v>
      </c>
      <c r="AB22" s="266">
        <f>SUM(Y22:AA22)</f>
        <v>2988995.6039460273</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1549887.3019999999</v>
      </c>
      <c r="V23" s="267">
        <f>SUM(V$22:V$22)</f>
        <v>1959462.2951200001</v>
      </c>
      <c r="W23" s="267">
        <f>SUM(W$22:W$22)</f>
        <v>2133971.037773448</v>
      </c>
      <c r="X23" s="266">
        <f>SUM(U23:W23)</f>
        <v>5643320.6348934481</v>
      </c>
      <c r="Y23" s="267">
        <f>SUM(Y$22:Y$22)</f>
        <v>556903.61399999994</v>
      </c>
      <c r="Z23" s="267">
        <f>SUM(Z$22:Z$22)</f>
        <v>958343.85100000002</v>
      </c>
      <c r="AA23" s="267">
        <f>SUM(AA$22:AA$22)</f>
        <v>1473748.1389460275</v>
      </c>
      <c r="AB23" s="266">
        <f>SUM(Y23:AA23)</f>
        <v>2988995.6039460273</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2268989</v>
      </c>
      <c r="V26" s="264">
        <v>2576497</v>
      </c>
      <c r="W26" s="274">
        <f>'Pt 1 Summary of Data'!N21</f>
        <v>2604202.2900000005</v>
      </c>
      <c r="X26" s="266">
        <f>SUM(U26:W26)</f>
        <v>7449688.290000001</v>
      </c>
      <c r="Y26" s="273">
        <v>578655</v>
      </c>
      <c r="Z26" s="264">
        <v>1202169</v>
      </c>
      <c r="AA26" s="274">
        <f>'Pt 1 Summary of Data'!P21</f>
        <v>1526170.02</v>
      </c>
      <c r="AB26" s="266">
        <f>SUM(Y26:AA26)</f>
        <v>3306994.02</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77328.4390956766</v>
      </c>
      <c r="V27" s="264">
        <v>118006.09224175617</v>
      </c>
      <c r="W27" s="274">
        <f>'Pt 1 Summary of Data'!N35</f>
        <v>19476.299616942477</v>
      </c>
      <c r="X27" s="266">
        <f>SUM(U27:W27)</f>
        <v>214810.83095437524</v>
      </c>
      <c r="Y27" s="273">
        <v>19720.892399614433</v>
      </c>
      <c r="Z27" s="264">
        <v>55060.520506788787</v>
      </c>
      <c r="AA27" s="274">
        <f>'Pt 1 Summary of Data'!P35</f>
        <v>11413.915382093874</v>
      </c>
      <c r="AB27" s="266">
        <f>SUM(Y27:AA27)</f>
        <v>86195.328288497083</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2191660.5609043236</v>
      </c>
      <c r="V28" s="274">
        <f t="shared" si="0"/>
        <v>2458490.9077582438</v>
      </c>
      <c r="W28" s="274">
        <f t="shared" si="0"/>
        <v>2584725.9903830579</v>
      </c>
      <c r="X28" s="112">
        <f>X$26-X$27</f>
        <v>7234877.4590456253</v>
      </c>
      <c r="Y28" s="274">
        <f t="shared" si="0"/>
        <v>558934.10760038556</v>
      </c>
      <c r="Z28" s="274">
        <f t="shared" si="0"/>
        <v>1147108.4794932113</v>
      </c>
      <c r="AA28" s="274">
        <f t="shared" si="0"/>
        <v>1514756.104617906</v>
      </c>
      <c r="AB28" s="112">
        <f>AB$26-AB$27</f>
        <v>3220798.6917115031</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3703.6666666666665</v>
      </c>
      <c r="V30" s="279">
        <v>3270.5833333333335</v>
      </c>
      <c r="W30" s="283">
        <f>'Pt 1 Summary of Data'!N49</f>
        <v>4172</v>
      </c>
      <c r="X30" s="281">
        <f>SUM(U30:W30)</f>
        <v>11146.25</v>
      </c>
      <c r="Y30" s="282">
        <v>1136.3333333333333</v>
      </c>
      <c r="Z30" s="279">
        <v>2161.25</v>
      </c>
      <c r="AA30" s="283">
        <f>'Pt 1 Summary of Data'!P49</f>
        <v>2743.9166666666665</v>
      </c>
      <c r="AB30" s="281">
        <f>SUM(Y30:AA30)</f>
        <v>6041.5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0.78001606341482888</v>
      </c>
      <c r="Y33" s="292"/>
      <c r="Z33" s="293"/>
      <c r="AA33" s="293"/>
      <c r="AB33" s="294">
        <f>IF(AB30&lt;1000,"Not Required to Calculate",AB23/AB28)</f>
        <v>0.9280293151006288</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7" right="0.7" top="0.75" bottom="0.75" header="0.3" footer="0.3"/>
  <pageSetup paperSize="5" scale="5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1" sqref="B1"/>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 of Omaha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163</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paperSize="5" scale="5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30"/>
  <sheetViews>
    <sheetView topLeftCell="A13" zoomScaleNormal="100" workbookViewId="0">
      <selection activeCell="B1" sqref="B1"/>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 of Omaha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c r="B25" s="407"/>
    </row>
    <row r="26" spans="2:2" s="25" customFormat="1" x14ac:dyDescent="0.2">
      <c r="B26" s="406" t="s">
        <v>164</v>
      </c>
    </row>
    <row r="27" spans="2:2" s="25" customFormat="1" x14ac:dyDescent="0.2">
      <c r="B27" s="24" t="s">
        <v>94</v>
      </c>
    </row>
    <row r="29" spans="2:2" x14ac:dyDescent="0.2">
      <c r="B29" s="407"/>
    </row>
    <row r="30" spans="2:2" x14ac:dyDescent="0.2">
      <c r="B30" s="406" t="s">
        <v>165</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paperSize="5" scale="8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2020-09-04T16:21:39Z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