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300" tabRatio="646" firstSheet="1"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P28" i="4" l="1"/>
  <c r="P43" i="4" l="1"/>
  <c r="P41" i="4"/>
  <c r="P39" i="4"/>
  <c r="P38" i="4"/>
  <c r="P34" i="4"/>
  <c r="P32" i="4"/>
  <c r="P31" i="4"/>
  <c r="P22"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<sst xmlns="http://schemas.openxmlformats.org/spreadsheetml/2006/main" count="315" uniqueCount="178">
  <si>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</si>
  <si>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</si>
  <si>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</si>
  <si>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</si>
  <si>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</si>
  <si>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</si>
  <si>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</si>
  <si>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</si>
  <si>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</si>
  <si>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</si>
  <si>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</si>
  <si>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</si>
  <si>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</si>
  <si>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</si>
  <si>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</si>
  <si>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</si>
  <si>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</si>
  <si>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</si>
  <si>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</si>
  <si>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</si>
  <si>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</si>
  <si>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</si>
  <si>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</si>
  <si>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</si>
  <si>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</si>
  <si>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</si>
  <si>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</si>
  <si>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</si>
  <si>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</si>
  <si>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</si>
  <si>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</si>
  <si>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</si>
  <si>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</si>
  <si>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</si>
  <si>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</si>
  <si>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</si>
  <si>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</si>
  <si>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</si>
  <si>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</si>
  <si>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</si>
  <si>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</si>
  <si>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</si>
  <si>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</si>
  <si>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</si>
  <si>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</si>
  <si>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</si>
  <si>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</si>
  <si>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</si>
  <si>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</si>
  <si>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</si>
  <si>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</si>
  <si>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</si>
  <si>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</si>
  <si>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</si>
  <si>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</si>
  <si>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</si>
  <si>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</si>
  <si>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</si>
  <si>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</si>
  <si>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</si>
  <si>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</si>
  <si>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</si>
  <si>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</si>
  <si>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</si>
  <si>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</si>
  <si>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</si>
  <si>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</si>
  <si>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</si>
  <si>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</si>
  <si>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</si>
  <si>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</si>
  <si>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</si>
  <si>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</si>
  <si>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</si>
  <si>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</si>
  <si>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</si>
  <si>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</si>
  <si>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</si>
  <si>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</si>
  <si>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</si>
  <si>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</si>
  <si>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</si>
  <si>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</si>
  <si>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</si>
  <si>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</si>
  <si>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</si>
  <si>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</si>
  <si>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</si>
  <si>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</si>
  <si>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</si>
  <si>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</si>
  <si>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</si>
  <si>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</si>
  <si>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</si>
  <si>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</si>
  <si>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</si>
  <si>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</si>
  <si>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</si>
  <si>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</si>
  <si>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</si>
  <si>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</si>
  <si>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</si>
  <si>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</si>
  <si>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</si>
  <si>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</si>
  <si>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</si>
  <si>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</si>
  <si>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</si>
  <si>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</si>
  <si>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</si>
  <si>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</si>
  <si>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</si>
  <si>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</si>
  <si>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</si>
  <si>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</si>
  <si>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</si>
  <si>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</si>
  <si>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</si>
  <si>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</si>
  <si>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</si>
  <si>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</si>
  <si>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</si>
  <si>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</si>
  <si>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</si>
  <si>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</si>
  <si>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</si>
  <si>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</si>
  <si>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</si>
  <si>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</si>
  <si>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</si>
  <si>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</si>
  <si>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</si>
  <si>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</si>
  <si>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</si>
  <si>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</si>
  <si>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</si>
  <si>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</si>
  <si>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</si>
  <si>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</si>
  <si>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</si>
  <si>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</si>
  <si>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</si>
  <si>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</si>
  <si>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</si>
  <si>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</si>
  <si>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</si>
  <si>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</si>
  <si>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</si>
  <si>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</si>
  <si>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</si>
  <si>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</si>
  <si>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</si>
  <si>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</si>
  <si>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</si>
  <si>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</si>
  <si>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</si>
  <si>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</si>
  <si>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</si>
  <si>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</si>
  <si>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</si>
  <si>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</si>
  <si>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Pan-American Life Insurance Company</t>
  </si>
  <si>
    <t>No</t>
  </si>
  <si>
    <t>IBNR was allocated based on percentage of last three months reserve from California groups</t>
  </si>
  <si>
    <t>Direct Claim Liability Part 2 Line 2.4b</t>
  </si>
  <si>
    <t>Federal Income Taxes</t>
  </si>
  <si>
    <t>Used 21% FIT rate</t>
  </si>
  <si>
    <t>Premium Taxes</t>
  </si>
  <si>
    <t>Premium Taxes are allocated based on a percentage of 2019 premium.</t>
  </si>
  <si>
    <t>Regulatory authority licenses and fees are allocated based on a percentage of 2019 premium.</t>
  </si>
  <si>
    <t>Direct Sales</t>
  </si>
  <si>
    <t>Direct Sales Salaries are allocated based on a percentage of 2019 premium.</t>
  </si>
  <si>
    <t>Commissions</t>
  </si>
  <si>
    <t>Agent and Broker Fees and Commissions are allocated based on a percentage of 2019 premium.</t>
  </si>
  <si>
    <t>Other Taxes</t>
  </si>
  <si>
    <t>Other Taxes are allocated based on a percentage of 2019 premium.</t>
  </si>
  <si>
    <t>General Expenses</t>
  </si>
  <si>
    <t>Other General and Administrative Expenses are allocated based on a percentage of 2019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</si>
</sst>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 fillId="0" borderId="75" xfId="0" applyFont="1" applyBorder="1" applyAlignment="1" applyProtection="1">
      <alignment horizontal="left" wrapText="1" indent="3"/>
      <protection locked="0"/>
    </xf>
    <xf numFmtId="0" fontId="0" fillId="0" borderId="75" xfId="0" applyFont="1" applyBorder="1" applyAlignment="1" applyProtection="1">
      <alignment horizontal="left" wrapText="1" indent="3"/>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44.8554687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7" zoomScaleNormal="100" workbookViewId="0">
      <pane xSplit="4" ySplit="13" topLeftCell="L41" activePane="bottomRight" state="frozen"/>
      <selection activeCell="A7" sqref="A7"/>
      <selection pane="topRight" activeCell="E7" sqref="E7"/>
      <selection pane="bottomLeft" activeCell="A20" sqref="A20"/>
      <selection pane="bottomRight" activeCell="A49" sqref="A4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Pan-American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704491.66</v>
      </c>
      <c r="P21" s="83">
        <f>'Pt 2 Premium and Claims'!P22+'Pt 2 Premium and Claims'!P23-'Pt 2 Premium and Claims'!P24-'Pt 2 Premium and Claims'!P25</f>
        <v>704491.66</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222710.01</v>
      </c>
      <c r="P24" s="83">
        <f>'Pt 2 Premium and Claims'!P51</f>
        <v>219610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v>61465.36</v>
      </c>
      <c r="P28" s="108">
        <f>O28</f>
        <v>61465.36</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v>862</v>
      </c>
      <c r="P31" s="108">
        <f>O31</f>
        <v>862</v>
      </c>
    </row>
    <row r="32" spans="2:16" x14ac:dyDescent="0.2">
      <c r="B32" s="79"/>
      <c r="C32" s="101"/>
      <c r="D32" s="109" t="s">
        <v>104</v>
      </c>
      <c r="E32" s="106"/>
      <c r="F32" s="108"/>
      <c r="G32" s="104"/>
      <c r="H32" s="105"/>
      <c r="I32" s="106"/>
      <c r="J32" s="107"/>
      <c r="K32" s="106"/>
      <c r="L32" s="108"/>
      <c r="M32" s="106"/>
      <c r="N32" s="105"/>
      <c r="O32" s="106">
        <v>19111</v>
      </c>
      <c r="P32" s="108">
        <f>O32</f>
        <v>19111</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v>833</v>
      </c>
      <c r="P34" s="108">
        <f>O34</f>
        <v>833</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82271.360000000001</v>
      </c>
      <c r="P35" s="112">
        <f t="shared" si="0"/>
        <v>82271.360000000001</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v>48772</v>
      </c>
      <c r="P38" s="108">
        <f>O38</f>
        <v>48772</v>
      </c>
    </row>
    <row r="39" spans="2:16" x14ac:dyDescent="0.2">
      <c r="B39" s="116"/>
      <c r="C39" s="101">
        <v>4.2</v>
      </c>
      <c r="D39" s="109" t="s">
        <v>19</v>
      </c>
      <c r="E39" s="106"/>
      <c r="F39" s="108"/>
      <c r="G39" s="106"/>
      <c r="H39" s="108"/>
      <c r="I39" s="106"/>
      <c r="J39" s="108"/>
      <c r="K39" s="106"/>
      <c r="L39" s="108"/>
      <c r="M39" s="106"/>
      <c r="N39" s="108"/>
      <c r="O39" s="106">
        <v>67603</v>
      </c>
      <c r="P39" s="108">
        <f>O39</f>
        <v>67603</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v>6922</v>
      </c>
      <c r="P41" s="108">
        <f>O41</f>
        <v>6922</v>
      </c>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v>157999</v>
      </c>
      <c r="P43" s="108">
        <f>O43</f>
        <v>157999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281296</v>
      </c>
      <c r="P44" s="83">
        <f t="shared" si="1"/>
        <v>281296</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c r="N47" s="126"/>
      <c r="O47" s="125">
        <v>2918</v>
      </c>
      <c r="P47" s="103">
        <v>2918</v>
      </c>
    </row>
    <row r="48" spans="2:16" s="39" customFormat="1" x14ac:dyDescent="0.2">
      <c r="B48" s="97"/>
      <c r="C48" s="101">
        <v>5.2</v>
      </c>
      <c r="D48" s="109" t="s">
        <v>27</v>
      </c>
      <c r="E48" s="125"/>
      <c r="F48" s="126"/>
      <c r="G48" s="125"/>
      <c r="H48" s="126"/>
      <c r="I48" s="125"/>
      <c r="J48" s="126"/>
      <c r="K48" s="125"/>
      <c r="L48" s="126"/>
      <c r="M48" s="125"/>
      <c r="N48" s="126"/>
      <c r="O48" s="125">
        <v>28107</v>
      </c>
      <c r="P48" s="127">
        <v>28107</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2342.25</v>
      </c>
      <c r="P49" s="129">
        <f t="shared" si="2"/>
        <v>2342.25</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14" zoomScale="70" zoomScaleNormal="70" workbookViewId="0">
      <selection activeCell="E35" sqref="E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Pan-American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c r="N22" s="166"/>
      <c r="O22" s="165">
        <v>704491.66</v>
      </c>
      <c r="P22" s="166">
        <f>O22</f>
        <v>704491.66</v>
      </c>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c r="N29" s="176"/>
      <c r="O29" s="165">
        <v>182619.01</v>
      </c>
      <c r="P29" s="176"/>
    </row>
    <row r="30" spans="1:16" s="25" customFormat="1" ht="28.5" customHeight="1" x14ac:dyDescent="0.2">
      <c r="A30" s="39"/>
      <c r="B30" s="79"/>
      <c r="C30" s="80"/>
      <c r="D30" s="81" t="s">
        <v>54</v>
      </c>
      <c r="E30" s="177"/>
      <c r="F30" s="166"/>
      <c r="G30" s="177"/>
      <c r="H30" s="166"/>
      <c r="I30" s="177"/>
      <c r="J30" s="166"/>
      <c r="K30" s="177"/>
      <c r="L30" s="166"/>
      <c r="M30" s="177"/>
      <c r="N30" s="166"/>
      <c r="O30" s="177"/>
      <c r="P30" s="166">
        <v>212114</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v>12460</v>
      </c>
      <c r="P32" s="176"/>
    </row>
    <row r="33" spans="1:16" s="39" customFormat="1" ht="30" x14ac:dyDescent="0.2">
      <c r="B33" s="97"/>
      <c r="C33" s="80"/>
      <c r="D33" s="81" t="s">
        <v>44</v>
      </c>
      <c r="E33" s="177"/>
      <c r="F33" s="166"/>
      <c r="G33" s="177"/>
      <c r="H33" s="179"/>
      <c r="I33" s="177"/>
      <c r="J33" s="166"/>
      <c r="K33" s="177"/>
      <c r="L33" s="166"/>
      <c r="M33" s="177"/>
      <c r="N33" s="179"/>
      <c r="O33" s="177"/>
      <c r="P33" s="166">
        <v>1409</v>
      </c>
    </row>
    <row r="34" spans="1:16" s="25" customFormat="1" x14ac:dyDescent="0.2">
      <c r="A34" s="39"/>
      <c r="B34" s="79"/>
      <c r="C34" s="80">
        <v>2.2999999999999998</v>
      </c>
      <c r="D34" s="109" t="s">
        <v>28</v>
      </c>
      <c r="E34" s="165"/>
      <c r="F34" s="176"/>
      <c r="G34" s="165"/>
      <c r="H34" s="178"/>
      <c r="I34" s="165"/>
      <c r="J34" s="176"/>
      <c r="K34" s="165"/>
      <c r="L34" s="176"/>
      <c r="M34" s="165"/>
      <c r="N34" s="178"/>
      <c r="O34" s="165">
        <v>4922</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v>53813</v>
      </c>
      <c r="P36" s="176"/>
    </row>
    <row r="37" spans="1:16" s="39" customFormat="1" ht="30" x14ac:dyDescent="0.2">
      <c r="B37" s="97"/>
      <c r="C37" s="80"/>
      <c r="D37" s="81" t="s">
        <v>43</v>
      </c>
      <c r="E37" s="177"/>
      <c r="F37" s="166"/>
      <c r="G37" s="177"/>
      <c r="H37" s="179"/>
      <c r="I37" s="177"/>
      <c r="J37" s="166"/>
      <c r="K37" s="177"/>
      <c r="L37" s="166"/>
      <c r="M37" s="177"/>
      <c r="N37" s="179"/>
      <c r="O37" s="177"/>
      <c r="P37" s="166">
        <v>6087</v>
      </c>
    </row>
    <row r="38" spans="1:16" s="25" customFormat="1" x14ac:dyDescent="0.2">
      <c r="A38" s="39"/>
      <c r="B38" s="79"/>
      <c r="C38" s="80">
        <v>2.5</v>
      </c>
      <c r="D38" s="109" t="s">
        <v>29</v>
      </c>
      <c r="E38" s="165"/>
      <c r="F38" s="176"/>
      <c r="G38" s="165"/>
      <c r="H38" s="178"/>
      <c r="I38" s="165"/>
      <c r="J38" s="176"/>
      <c r="K38" s="165"/>
      <c r="L38" s="176"/>
      <c r="M38" s="165"/>
      <c r="N38" s="178"/>
      <c r="O38" s="165">
        <v>21260</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222710.01</v>
      </c>
      <c r="P51" s="190">
        <f>P30+P33+P37+P41+P44+P47+P48+P50</f>
        <v>219610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73" zoomScaleNormal="100" workbookViewId="0">
      <selection activeCell="B76" sqref="B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Pan-American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203"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405" t="s">
        <v>165</v>
      </c>
      <c r="C26" s="212"/>
      <c r="D26" s="350" t="s">
        <v>166</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167</v>
      </c>
      <c r="C33" s="212"/>
      <c r="D33" s="350" t="s">
        <v>168</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406" t="s">
        <v>21</v>
      </c>
      <c r="C47" s="212"/>
      <c r="D47" s="350" t="s">
        <v>169</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170</v>
      </c>
      <c r="C55" s="217"/>
      <c r="D55" s="350" t="s">
        <v>171</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174</v>
      </c>
      <c r="C69" s="217"/>
      <c r="D69" s="350" t="s">
        <v>175</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176</v>
      </c>
      <c r="C76" s="217"/>
      <c r="D76" s="350" t="s">
        <v>177</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Q13" zoomScaleNormal="100" workbookViewId="0">
      <selection activeCell="Z21" sqref="Z2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Pan-American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132516.19</v>
      </c>
      <c r="Z21" s="262">
        <v>127735.64600000002</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127735.64600000002</v>
      </c>
      <c r="Z22" s="264">
        <v>127735.64600000002</v>
      </c>
      <c r="AA22" s="265">
        <f>'Pt 1 Summary of Data'!P24</f>
        <v>219610</v>
      </c>
      <c r="AB22" s="266">
        <f>SUM(Y22:AA22)</f>
        <v>475081.29200000002</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127735.64600000002</v>
      </c>
      <c r="Z23" s="267">
        <f>SUM(Z$22:Z$22)</f>
        <v>127735.64600000002</v>
      </c>
      <c r="AA23" s="267">
        <f>SUM(AA$22:AA$22)</f>
        <v>219610</v>
      </c>
      <c r="AB23" s="266">
        <f>SUM(Y23:AA23)</f>
        <v>475081.29200000002</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341018</v>
      </c>
      <c r="Z26" s="264">
        <v>364829.85000000545</v>
      </c>
      <c r="AA26" s="274">
        <f>'Pt 1 Summary of Data'!P21</f>
        <v>704491.66</v>
      </c>
      <c r="AB26" s="266">
        <f>SUM(Y26:AA26)</f>
        <v>1410339.5100000054</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38070.458233574289</v>
      </c>
      <c r="Z27" s="264">
        <v>20759.212561399083</v>
      </c>
      <c r="AA27" s="274">
        <f>'Pt 1 Summary of Data'!P35</f>
        <v>82271.360000000001</v>
      </c>
      <c r="AB27" s="266">
        <f>SUM(Y27:AA27)</f>
        <v>141101.03079497337</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302947.54176642571</v>
      </c>
      <c r="Z28" s="274">
        <f t="shared" si="0"/>
        <v>344070.63743860635</v>
      </c>
      <c r="AA28" s="274">
        <f t="shared" si="0"/>
        <v>622220.30000000005</v>
      </c>
      <c r="AB28" s="112">
        <f>AB$26-AB$27</f>
        <v>1269238.4792050319</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v>1055</v>
      </c>
      <c r="Z30" s="279">
        <v>1313.5</v>
      </c>
      <c r="AA30" s="283">
        <f>'Pt 1 Summary of Data'!P49</f>
        <v>2342.25</v>
      </c>
      <c r="AB30" s="281">
        <f>SUM(Y30:AA30)</f>
        <v>4710.75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0.37430419876456938</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Pan-American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Pan-American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2020-07-24T19:12:30Z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