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600" windowHeight="9585"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calcMode="manual" calcCompleted="0" calcOnSave="0"/>
</workbook>
</file>

<file path=xl/calcChain.xml><?xml version="1.0" encoding="utf-8"?>
<calcChain xmlns="http://schemas.openxmlformats.org/spreadsheetml/2006/main">
  <c r="P33" i="18" l="1"/>
  <c r="N33" i="18"/>
  <c r="L33" i="18"/>
  <c r="P30" i="18"/>
  <c r="N30" i="18"/>
  <c r="L30" i="18"/>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O51" i="18"/>
  <c r="O24" i="4" s="1"/>
  <c r="N51" i="18"/>
  <c r="N24" i="4" s="1"/>
  <c r="W22" i="10" s="1"/>
  <c r="M51" i="18"/>
  <c r="M24" i="4" s="1"/>
  <c r="L51" i="18"/>
  <c r="L24" i="4" s="1"/>
  <c r="S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T22" i="10" l="1"/>
  <c r="AB22" i="10"/>
  <c r="X22" i="10"/>
  <c r="S30" i="10"/>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<sst xmlns="http://schemas.openxmlformats.org/spreadsheetml/2006/main" count="320" uniqueCount="181">
  <si>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</si>
  <si>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</si>
  <si>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</si>
  <si>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</si>
  <si>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</si>
  <si>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</si>
  <si>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</si>
  <si>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</si>
  <si>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</si>
  <si>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</si>
  <si>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</si>
  <si>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</si>
  <si>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</si>
  <si>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</si>
  <si>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</si>
  <si>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</si>
  <si>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</si>
  <si>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</si>
  <si>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</si>
  <si>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</si>
  <si>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</si>
  <si>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</si>
  <si>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</si>
  <si>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</si>
  <si>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</si>
  <si>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</si>
  <si>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</si>
  <si>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</si>
  <si>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</si>
  <si>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</si>
  <si>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</si>
  <si>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</si>
  <si>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</si>
  <si>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</si>
  <si>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</si>
  <si>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</si>
  <si>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</si>
  <si>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</si>
  <si>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</si>
  <si>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</si>
  <si>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</si>
  <si>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</si>
  <si>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</si>
  <si>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</si>
  <si>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</si>
  <si>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</si>
  <si>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</si>
  <si>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</si>
  <si>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</si>
  <si>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</si>
  <si>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</si>
  <si>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</si>
  <si>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</si>
  <si>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</si>
  <si>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</si>
  <si>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</si>
  <si>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</si>
  <si>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</si>
  <si>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</si>
  <si>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</si>
  <si>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</si>
  <si>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</si>
  <si>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</si>
  <si>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</si>
  <si>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</si>
  <si>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</si>
  <si>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</si>
  <si>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</si>
  <si>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</si>
  <si>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</si>
  <si>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</si>
  <si>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</si>
  <si>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</si>
  <si>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</si>
  <si>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</si>
  <si>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</si>
  <si>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</si>
  <si>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</si>
  <si>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</si>
  <si>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</si>
  <si>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</si>
  <si>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</si>
  <si>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</si>
  <si>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</si>
  <si>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</si>
  <si>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</si>
  <si>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</si>
  <si>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</si>
  <si>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</si>
  <si>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</si>
  <si>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</si>
  <si>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</si>
  <si>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</si>
  <si>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</si>
  <si>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</si>
  <si>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</si>
  <si>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</si>
  <si>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</si>
  <si>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</si>
  <si>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</si>
  <si>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</si>
  <si>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</si>
  <si>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</si>
  <si>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</si>
  <si>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</si>
  <si>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</si>
  <si>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</si>
  <si>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</si>
  <si>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</si>
  <si>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</si>
  <si>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</si>
  <si>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</si>
  <si>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</si>
  <si>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</si>
  <si>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</si>
  <si>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</si>
  <si>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</si>
  <si>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</si>
  <si>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</si>
  <si>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</si>
  <si>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</si>
  <si>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</si>
  <si>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</si>
  <si>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</si>
  <si>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</si>
  <si>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</si>
  <si>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</si>
  <si>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</si>
  <si>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</si>
  <si>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</si>
  <si>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</si>
  <si>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</si>
  <si>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</si>
  <si>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</si>
  <si>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</si>
  <si>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</si>
  <si>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</si>
  <si>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</si>
  <si>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</si>
  <si>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</si>
  <si>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</si>
  <si>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</si>
  <si>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</si>
  <si>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</si>
  <si>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</si>
  <si>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</si>
  <si>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</si>
  <si>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</si>
  <si>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</si>
  <si>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</si>
  <si>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</si>
  <si>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</si>
  <si>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</si>
  <si>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</si>
  <si>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</si>
  <si>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</si>
  <si>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</si>
  <si>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</si>
  <si>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</si>
  <si>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</si>
  <si>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</si>
  <si>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National Guardian Life Insurance Company</t>
  </si>
  <si>
    <t>No</t>
  </si>
  <si>
    <t>Federal income taxes are allocated to the dental market based on the actual premium activity of the market segment. For the purposes of MLR reporting, federal income taxes are allocated to each state based on the actual premium activity by state. They are further allocated to each dental market segment by the percentage of group/individual policies in each segment.</t>
  </si>
  <si>
    <t>Federal Income Taxes</t>
  </si>
  <si>
    <t>State premium taxes are allocated to the dental market based on the actual premium activity of the market segment. For purposes of MLR reporting, state premium taxes are allocated to each state by multiplying the actual premium activity by that state's effective tax rate with the Company. They are further allocated to each dental market segment by the percentage of group/individual policies in each segment.</t>
  </si>
  <si>
    <t>State Premium Taxes</t>
  </si>
  <si>
    <t>None</t>
  </si>
  <si>
    <t>The Company does not have community benefit expenditures</t>
  </si>
  <si>
    <t>Insurance department licenses &amp; fees</t>
  </si>
  <si>
    <t>Insurance department licenses &amp; fees are allocated to the dental market based on the actual premium activity. For the purposes of MLR reporting, they are further allocated to each dental market segment by the percentage of group/individual policies in each segment.</t>
  </si>
  <si>
    <t>Employee salaries</t>
  </si>
  <si>
    <t>Employee salaries are allocated to the dental market based on the actual premium activity of the market segment. For the purposes of MLR reporting, employee salaries are allocated to each state based on the actual premium activity by state. They are further allocated to each dental market segment by the percentage of group/individual policies in each segment.</t>
  </si>
  <si>
    <t>Employee benefits</t>
  </si>
  <si>
    <t>Employee benefits are allocated to the dental market based on the actual premium activity of the market segment. For the purposes of MLR reporting, employee benefits are allocated to each state based on the actual premium activity by state. They are further allocated to each dental market segment by the percentage of group/individual policies in each segment.</t>
  </si>
  <si>
    <t>Commissions Incurred</t>
  </si>
  <si>
    <t>Commissions incurred are allocated to the dental market based on the actual premium activity of the market segment. For the purposes of MLR reporting, commissions incurred are allocated to each state based on the actual premium activity by state. They are further allocated to each dental market segment by the percentage of group/individual policies in each segment.</t>
  </si>
  <si>
    <t>The Company does not have any other taxes</t>
  </si>
  <si>
    <t>All other general &amp; administrative expenses</t>
  </si>
  <si>
    <t>Other general &amp; administrative expenses are allocated to the dental market based on the actual premium activity of the market segment. For the purposes of MLR reporting, other general &amp; administrative expense are allocated to each state based on the actual premium activity by state. They are further allocated to each dental market segment by the percentage of group/individual policies in each segment.</t>
  </si>
  <si>
    <t>The direct claim liability is allocated to the dental market based on actual claims activity. For the purposes of MLR reporting, they are further allocated to each dental market segment by the percentage of group/individual policies in each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</si>
</sst>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4"/>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54">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9" fontId="4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1" fillId="0" borderId="0"/>
    <xf numFmtId="0" fontId="5" fillId="0" borderId="0"/>
    <xf numFmtId="0" fontId="42" fillId="0" borderId="0"/>
    <xf numFmtId="43" fontId="42"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9" fontId="31" fillId="0" borderId="34" applyBorder="0"/>
    <xf numFmtId="0" fontId="1" fillId="0" borderId="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43" fontId="5" fillId="0" borderId="0" applyFont="0" applyFill="0" applyBorder="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5" fillId="23" borderId="7" applyNumberFormat="0" applyFont="0" applyAlignment="0" applyProtection="0"/>
    <xf numFmtId="0" fontId="56" fillId="20" borderId="8" applyNumberFormat="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8" applyNumberFormat="0" applyFill="0" applyAlignment="0" applyProtection="0"/>
    <xf numFmtId="0" fontId="61" fillId="0" borderId="89" applyNumberFormat="0" applyFill="0" applyAlignment="0" applyProtection="0"/>
    <xf numFmtId="0" fontId="62" fillId="0" borderId="90" applyNumberFormat="0" applyFill="0" applyAlignment="0" applyProtection="0"/>
    <xf numFmtId="0" fontId="62" fillId="0" borderId="0" applyNumberFormat="0" applyFill="0" applyBorder="0" applyAlignment="0" applyProtection="0"/>
    <xf numFmtId="0" fontId="63" fillId="32"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66" fillId="35" borderId="91" applyNumberFormat="0" applyAlignment="0" applyProtection="0"/>
    <xf numFmtId="0" fontId="67" fillId="36" borderId="92" applyNumberFormat="0" applyAlignment="0" applyProtection="0"/>
    <xf numFmtId="0" fontId="68" fillId="36" borderId="91" applyNumberFormat="0" applyAlignment="0" applyProtection="0"/>
    <xf numFmtId="0" fontId="69" fillId="0" borderId="93" applyNumberFormat="0" applyFill="0" applyAlignment="0" applyProtection="0"/>
    <xf numFmtId="0" fontId="70" fillId="37" borderId="94" applyNumberFormat="0" applyAlignment="0" applyProtection="0"/>
    <xf numFmtId="0" fontId="71" fillId="0" borderId="0" applyNumberFormat="0" applyFill="0" applyBorder="0" applyAlignment="0" applyProtection="0"/>
    <xf numFmtId="0" fontId="1" fillId="38" borderId="95" applyNumberFormat="0" applyFont="0" applyAlignment="0" applyProtection="0"/>
    <xf numFmtId="0" fontId="72" fillId="0" borderId="0" applyNumberFormat="0" applyFill="0" applyBorder="0" applyAlignment="0" applyProtection="0"/>
    <xf numFmtId="0" fontId="73" fillId="0" borderId="96" applyNumberFormat="0" applyFill="0" applyAlignment="0" applyProtection="0"/>
    <xf numFmtId="0" fontId="7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4" fillId="58" borderId="0" applyNumberFormat="0" applyBorder="0" applyAlignment="0" applyProtection="0"/>
    <xf numFmtId="0" fontId="74"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4" fillId="62" borderId="0" applyNumberFormat="0" applyBorder="0" applyAlignment="0" applyProtection="0"/>
    <xf numFmtId="4" fontId="5" fillId="0" borderId="0"/>
    <xf numFmtId="49" fontId="31" fillId="0" borderId="34" applyBorder="0"/>
    <xf numFmtId="49" fontId="31" fillId="63" borderId="0"/>
    <xf numFmtId="0" fontId="5" fillId="0" borderId="0"/>
    <xf numFmtId="0" fontId="42" fillId="0" borderId="0"/>
    <xf numFmtId="49" fontId="31" fillId="63" borderId="0"/>
    <xf numFmtId="0" fontId="5" fillId="0" borderId="0"/>
    <xf numFmtId="49" fontId="31" fillId="63" borderId="0"/>
    <xf numFmtId="0" fontId="5" fillId="0" borderId="0"/>
    <xf numFmtId="49" fontId="31" fillId="63" borderId="0"/>
    <xf numFmtId="0" fontId="5" fillId="23" borderId="7" applyNumberFormat="0" applyFont="0" applyAlignment="0" applyProtection="0"/>
  </cellStyleXfs>
  <cellXfs count="409">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38" fontId="31" fillId="0" borderId="47" xfId="81"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9" fontId="31" fillId="0" borderId="0" xfId="326" applyFont="1" applyProtection="1">
      <protection locked="0"/>
    </xf>
    <xf numFmtId="9" fontId="31" fillId="0" borderId="0" xfId="326" applyFont="1" applyAlignment="1" applyProtection="1">
      <protection locked="0"/>
    </xf>
    <xf numFmtId="164" fontId="5" fillId="0" borderId="0" xfId="81" applyNumberFormat="1" applyFont="1" applyFill="1" applyBorder="1" applyAlignment="1" applyProtection="1">
      <alignment vertical="top"/>
    </xf>
    <xf numFmtId="164" fontId="5" fillId="0" borderId="0" xfId="81" applyNumberFormat="1" applyFont="1" applyFill="1" applyBorder="1" applyAlignment="1" applyProtection="1">
      <alignment vertical="top"/>
      <protection locked="0"/>
    </xf>
  </cellXfs>
  <cellStyles count="854">
    <cellStyle name="20% - Accent1" xfId="1" builtinId="30" customBuiltin="1"/>
    <cellStyle name="20% - Accent1 2" xfId="2"/>
    <cellStyle name="20% - Accent1 2 2" xfId="761"/>
    <cellStyle name="20% - Accent1 3" xfId="820"/>
    <cellStyle name="20% - Accent2" xfId="3" builtinId="34" customBuiltin="1"/>
    <cellStyle name="20% - Accent2 2" xfId="4"/>
    <cellStyle name="20% - Accent2 2 2" xfId="762"/>
    <cellStyle name="20% - Accent2 3" xfId="824"/>
    <cellStyle name="20% - Accent3" xfId="5" builtinId="38" customBuiltin="1"/>
    <cellStyle name="20% - Accent3 2" xfId="6"/>
    <cellStyle name="20% - Accent3 2 2" xfId="763"/>
    <cellStyle name="20% - Accent3 3" xfId="828"/>
    <cellStyle name="20% - Accent4" xfId="7" builtinId="42" customBuiltin="1"/>
    <cellStyle name="20% - Accent4 2" xfId="8"/>
    <cellStyle name="20% - Accent4 2 2" xfId="764"/>
    <cellStyle name="20% - Accent4 3" xfId="832"/>
    <cellStyle name="20% - Accent5" xfId="9" builtinId="46" customBuiltin="1"/>
    <cellStyle name="20% - Accent5 2" xfId="10"/>
    <cellStyle name="20% - Accent5 2 2" xfId="765"/>
    <cellStyle name="20% - Accent5 3" xfId="836"/>
    <cellStyle name="20% - Accent6" xfId="11" builtinId="50" customBuiltin="1"/>
    <cellStyle name="20% - Accent6 2" xfId="12"/>
    <cellStyle name="20% - Accent6 2 2" xfId="766"/>
    <cellStyle name="20% - Accent6 3" xfId="840"/>
    <cellStyle name="40% - Accent1" xfId="13" builtinId="31" customBuiltin="1"/>
    <cellStyle name="40% - Accent1 2" xfId="14"/>
    <cellStyle name="40% - Accent1 2 2" xfId="767"/>
    <cellStyle name="40% - Accent1 3" xfId="821"/>
    <cellStyle name="40% - Accent2" xfId="15" builtinId="35" customBuiltin="1"/>
    <cellStyle name="40% - Accent2 2" xfId="16"/>
    <cellStyle name="40% - Accent2 2 2" xfId="768"/>
    <cellStyle name="40% - Accent2 3" xfId="825"/>
    <cellStyle name="40% - Accent3" xfId="17" builtinId="39" customBuiltin="1"/>
    <cellStyle name="40% - Accent3 2" xfId="18"/>
    <cellStyle name="40% - Accent3 2 2" xfId="769"/>
    <cellStyle name="40% - Accent3 3" xfId="829"/>
    <cellStyle name="40% - Accent4" xfId="19" builtinId="43" customBuiltin="1"/>
    <cellStyle name="40% - Accent4 2" xfId="20"/>
    <cellStyle name="40% - Accent4 2 2" xfId="770"/>
    <cellStyle name="40% - Accent4 3" xfId="833"/>
    <cellStyle name="40% - Accent5" xfId="21" builtinId="47" customBuiltin="1"/>
    <cellStyle name="40% - Accent5 2" xfId="22"/>
    <cellStyle name="40% - Accent5 2 2" xfId="771"/>
    <cellStyle name="40% - Accent5 3" xfId="837"/>
    <cellStyle name="40% - Accent6" xfId="23" builtinId="51" customBuiltin="1"/>
    <cellStyle name="40% - Accent6 2" xfId="24"/>
    <cellStyle name="40% - Accent6 2 2" xfId="772"/>
    <cellStyle name="40% - Accent6 3" xfId="841"/>
    <cellStyle name="60% - Accent1" xfId="25" builtinId="32" customBuiltin="1"/>
    <cellStyle name="60% - Accent1 2" xfId="26"/>
    <cellStyle name="60% - Accent1 2 2" xfId="773"/>
    <cellStyle name="60% - Accent1 3" xfId="822"/>
    <cellStyle name="60% - Accent2" xfId="27" builtinId="36" customBuiltin="1"/>
    <cellStyle name="60% - Accent2 2" xfId="28"/>
    <cellStyle name="60% - Accent2 2 2" xfId="774"/>
    <cellStyle name="60% - Accent2 3" xfId="826"/>
    <cellStyle name="60% - Accent3" xfId="29" builtinId="40" customBuiltin="1"/>
    <cellStyle name="60% - Accent3 2" xfId="30"/>
    <cellStyle name="60% - Accent3 2 2" xfId="775"/>
    <cellStyle name="60% - Accent3 3" xfId="830"/>
    <cellStyle name="60% - Accent4" xfId="31" builtinId="44" customBuiltin="1"/>
    <cellStyle name="60% - Accent4 2" xfId="32"/>
    <cellStyle name="60% - Accent4 2 2" xfId="776"/>
    <cellStyle name="60% - Accent4 3" xfId="834"/>
    <cellStyle name="60% - Accent5" xfId="33" builtinId="48" customBuiltin="1"/>
    <cellStyle name="60% - Accent5 2" xfId="34"/>
    <cellStyle name="60% - Accent5 2 2" xfId="777"/>
    <cellStyle name="60% - Accent5 3" xfId="838"/>
    <cellStyle name="60% - Accent6" xfId="35" builtinId="52" customBuiltin="1"/>
    <cellStyle name="60% - Accent6 2" xfId="36"/>
    <cellStyle name="60% - Accent6 2 2" xfId="778"/>
    <cellStyle name="60% - Accent6 3" xfId="842"/>
    <cellStyle name="Accent1" xfId="37" builtinId="29" customBuiltin="1"/>
    <cellStyle name="Accent1 2" xfId="38"/>
    <cellStyle name="Accent1 2 2" xfId="779"/>
    <cellStyle name="Accent1 3" xfId="819"/>
    <cellStyle name="Accent2" xfId="39" builtinId="33" customBuiltin="1"/>
    <cellStyle name="Accent2 2" xfId="40"/>
    <cellStyle name="Accent2 2 2" xfId="780"/>
    <cellStyle name="Accent2 3" xfId="823"/>
    <cellStyle name="Accent3" xfId="41" builtinId="37" customBuiltin="1"/>
    <cellStyle name="Accent3 2" xfId="42"/>
    <cellStyle name="Accent3 2 2" xfId="781"/>
    <cellStyle name="Accent3 3" xfId="827"/>
    <cellStyle name="Accent4" xfId="43" builtinId="41" customBuiltin="1"/>
    <cellStyle name="Accent4 2" xfId="44"/>
    <cellStyle name="Accent4 2 2" xfId="782"/>
    <cellStyle name="Accent4 3" xfId="831"/>
    <cellStyle name="Accent5" xfId="45" builtinId="45" customBuiltin="1"/>
    <cellStyle name="Accent5 2" xfId="46"/>
    <cellStyle name="Accent5 2 2" xfId="783"/>
    <cellStyle name="Accent5 3" xfId="835"/>
    <cellStyle name="Accent6" xfId="47" builtinId="49" customBuiltin="1"/>
    <cellStyle name="Accent6 2" xfId="48"/>
    <cellStyle name="Accent6 2 2" xfId="784"/>
    <cellStyle name="Accent6 3" xfId="839"/>
    <cellStyle name="Bad" xfId="49" builtinId="27" customBuiltin="1"/>
    <cellStyle name="Bad 2" xfId="50"/>
    <cellStyle name="Bad 2 2" xfId="785"/>
    <cellStyle name="Bad 3" xfId="808"/>
    <cellStyle name="Calculation" xfId="51" builtinId="22" customBuiltin="1"/>
    <cellStyle name="Calculation 10" xfId="812"/>
    <cellStyle name="Calculation 2" xfId="52"/>
    <cellStyle name="Calculation 2 2" xfId="786"/>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heck Cell 2 2" xfId="787"/>
    <cellStyle name="Check Cell 3" xfId="814"/>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2 2 9" xfId="756"/>
    <cellStyle name="Comma 2 3" xfId="788"/>
    <cellStyle name="Comma 2 4" xfId="753"/>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748"/>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Explanatory Text 2 2" xfId="789"/>
    <cellStyle name="Explanatory Text 3" xfId="817"/>
    <cellStyle name="F9ReportControlStyle_ctpRepWiz" xfId="760"/>
    <cellStyle name="Good" xfId="102" builtinId="26" customBuiltin="1"/>
    <cellStyle name="Good 2" xfId="103"/>
    <cellStyle name="Good 2 2" xfId="790"/>
    <cellStyle name="Good 3" xfId="807"/>
    <cellStyle name="Heading 1" xfId="104" builtinId="16" customBuiltin="1"/>
    <cellStyle name="Heading 1 2" xfId="105"/>
    <cellStyle name="Heading 1 2 2" xfId="791"/>
    <cellStyle name="Heading 1 3" xfId="803"/>
    <cellStyle name="Heading 2" xfId="106" builtinId="17" customBuiltin="1"/>
    <cellStyle name="Heading 2 2" xfId="107"/>
    <cellStyle name="Heading 2 2 2" xfId="792"/>
    <cellStyle name="Heading 2 3" xfId="804"/>
    <cellStyle name="Heading 3" xfId="108" builtinId="18" customBuiltin="1"/>
    <cellStyle name="Heading 3 2" xfId="109"/>
    <cellStyle name="Heading 3 2 2" xfId="793"/>
    <cellStyle name="Heading 3 3" xfId="805"/>
    <cellStyle name="Heading 4" xfId="110" builtinId="19" customBuiltin="1"/>
    <cellStyle name="Heading 4 2" xfId="111"/>
    <cellStyle name="Heading 4 2 2" xfId="794"/>
    <cellStyle name="Heading 4 3" xfId="806"/>
    <cellStyle name="Input" xfId="112" builtinId="20" customBuiltin="1"/>
    <cellStyle name="Input 10" xfId="810"/>
    <cellStyle name="Input 2" xfId="113"/>
    <cellStyle name="Input 2 2" xfId="795"/>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Linked Cell 2 2" xfId="796"/>
    <cellStyle name="Linked Cell 3" xfId="813"/>
    <cellStyle name="Neutral" xfId="123" builtinId="28" customBuiltin="1"/>
    <cellStyle name="Neutral 2" xfId="124"/>
    <cellStyle name="Neutral 2 2" xfId="797"/>
    <cellStyle name="Neutral 3" xfId="809"/>
    <cellStyle name="Normal" xfId="0" builtinId="0"/>
    <cellStyle name="Normal 10" xfId="324"/>
    <cellStyle name="Normal 2" xfId="125"/>
    <cellStyle name="Normal 2 2" xfId="126"/>
    <cellStyle name="Normal 2 2 2" xfId="846"/>
    <cellStyle name="Normal 2 2 3" xfId="844"/>
    <cellStyle name="Normal 2 3" xfId="127"/>
    <cellStyle name="Normal 2 3 2" xfId="849"/>
    <cellStyle name="Normal 2 3 3" xfId="759"/>
    <cellStyle name="Normal 2 4" xfId="128"/>
    <cellStyle name="Normal 2 4 2" xfId="843"/>
    <cellStyle name="Normal 2 5" xfId="129"/>
    <cellStyle name="Normal 2 6" xfId="130"/>
    <cellStyle name="Normal 2 7" xfId="131"/>
    <cellStyle name="Normal 2 8" xfId="132"/>
    <cellStyle name="Normal 2 9" xfId="750"/>
    <cellStyle name="Normal 3" xfId="133"/>
    <cellStyle name="Normal 3 10" xfId="200"/>
    <cellStyle name="Normal 3 10 2" xfId="234"/>
    <cellStyle name="Normal 3 10 2 2" xfId="305"/>
    <cellStyle name="Normal 3 10 2 2 2" xfId="728"/>
    <cellStyle name="Normal 3 10 2 2 3" xfId="588"/>
    <cellStyle name="Normal 3 10 2 2 4" xfId="448"/>
    <cellStyle name="Normal 3 10 2 3" xfId="658"/>
    <cellStyle name="Normal 3 10 2 4" xfId="518"/>
    <cellStyle name="Normal 3 10 2 5" xfId="378"/>
    <cellStyle name="Normal 3 10 3" xfId="271"/>
    <cellStyle name="Normal 3 10 3 2" xfId="694"/>
    <cellStyle name="Normal 3 10 3 3" xfId="554"/>
    <cellStyle name="Normal 3 10 3 4" xfId="414"/>
    <cellStyle name="Normal 3 10 4" xfId="624"/>
    <cellStyle name="Normal 3 10 5" xfId="484"/>
    <cellStyle name="Normal 3 10 6" xfId="344"/>
    <cellStyle name="Normal 3 11" xfId="251"/>
    <cellStyle name="Normal 3 11 2" xfId="322"/>
    <cellStyle name="Normal 3 11 2 2" xfId="745"/>
    <cellStyle name="Normal 3 11 2 3" xfId="605"/>
    <cellStyle name="Normal 3 11 2 4" xfId="465"/>
    <cellStyle name="Normal 3 11 3" xfId="675"/>
    <cellStyle name="Normal 3 11 4" xfId="535"/>
    <cellStyle name="Normal 3 11 5" xfId="395"/>
    <cellStyle name="Normal 3 12" xfId="217"/>
    <cellStyle name="Normal 3 12 2" xfId="288"/>
    <cellStyle name="Normal 3 12 2 2" xfId="711"/>
    <cellStyle name="Normal 3 12 2 3" xfId="571"/>
    <cellStyle name="Normal 3 12 2 4" xfId="431"/>
    <cellStyle name="Normal 3 12 3" xfId="641"/>
    <cellStyle name="Normal 3 12 4" xfId="501"/>
    <cellStyle name="Normal 3 12 5" xfId="361"/>
    <cellStyle name="Normal 3 13" xfId="254"/>
    <cellStyle name="Normal 3 13 2" xfId="677"/>
    <cellStyle name="Normal 3 13 3" xfId="537"/>
    <cellStyle name="Normal 3 13 4" xfId="397"/>
    <cellStyle name="Normal 3 14" xfId="751"/>
    <cellStyle name="Normal 3 15" xfId="607"/>
    <cellStyle name="Normal 3 16" xfId="467"/>
    <cellStyle name="Normal 3 17" xfId="327"/>
    <cellStyle name="Normal 3 2" xfId="134"/>
    <cellStyle name="Normal 3 2 10" xfId="252"/>
    <cellStyle name="Normal 3 2 10 2" xfId="323"/>
    <cellStyle name="Normal 3 2 10 2 2" xfId="746"/>
    <cellStyle name="Normal 3 2 10 2 3" xfId="606"/>
    <cellStyle name="Normal 3 2 10 2 4" xfId="466"/>
    <cellStyle name="Normal 3 2 10 3" xfId="676"/>
    <cellStyle name="Normal 3 2 10 4" xfId="536"/>
    <cellStyle name="Normal 3 2 10 5" xfId="396"/>
    <cellStyle name="Normal 3 2 11" xfId="218"/>
    <cellStyle name="Normal 3 2 11 2" xfId="289"/>
    <cellStyle name="Normal 3 2 11 2 2" xfId="712"/>
    <cellStyle name="Normal 3 2 11 2 3" xfId="572"/>
    <cellStyle name="Normal 3 2 11 2 4" xfId="432"/>
    <cellStyle name="Normal 3 2 11 3" xfId="642"/>
    <cellStyle name="Normal 3 2 11 4" xfId="502"/>
    <cellStyle name="Normal 3 2 11 5" xfId="362"/>
    <cellStyle name="Normal 3 2 12" xfId="255"/>
    <cellStyle name="Normal 3 2 12 2" xfId="678"/>
    <cellStyle name="Normal 3 2 12 3" xfId="538"/>
    <cellStyle name="Normal 3 2 12 4" xfId="398"/>
    <cellStyle name="Normal 3 2 13" xfId="758"/>
    <cellStyle name="Normal 3 2 14" xfId="608"/>
    <cellStyle name="Normal 3 2 15" xfId="468"/>
    <cellStyle name="Normal 3 2 16" xfId="328"/>
    <cellStyle name="Normal 3 2 2" xfId="135"/>
    <cellStyle name="Normal 3 2 2 2" xfId="202"/>
    <cellStyle name="Normal 3 2 2 2 2" xfId="236"/>
    <cellStyle name="Normal 3 2 2 2 2 2" xfId="307"/>
    <cellStyle name="Normal 3 2 2 2 2 2 2" xfId="730"/>
    <cellStyle name="Normal 3 2 2 2 2 2 3" xfId="590"/>
    <cellStyle name="Normal 3 2 2 2 2 2 4" xfId="450"/>
    <cellStyle name="Normal 3 2 2 2 2 3" xfId="660"/>
    <cellStyle name="Normal 3 2 2 2 2 4" xfId="520"/>
    <cellStyle name="Normal 3 2 2 2 2 5" xfId="380"/>
    <cellStyle name="Normal 3 2 2 2 3" xfId="273"/>
    <cellStyle name="Normal 3 2 2 2 3 2" xfId="696"/>
    <cellStyle name="Normal 3 2 2 2 3 3" xfId="556"/>
    <cellStyle name="Normal 3 2 2 2 3 4" xfId="416"/>
    <cellStyle name="Normal 3 2 2 2 4" xfId="626"/>
    <cellStyle name="Normal 3 2 2 2 5" xfId="486"/>
    <cellStyle name="Normal 3 2 2 2 6" xfId="346"/>
    <cellStyle name="Normal 3 2 2 3" xfId="219"/>
    <cellStyle name="Normal 3 2 2 3 2" xfId="290"/>
    <cellStyle name="Normal 3 2 2 3 2 2" xfId="713"/>
    <cellStyle name="Normal 3 2 2 3 2 3" xfId="573"/>
    <cellStyle name="Normal 3 2 2 3 2 4" xfId="433"/>
    <cellStyle name="Normal 3 2 2 3 3" xfId="643"/>
    <cellStyle name="Normal 3 2 2 3 4" xfId="503"/>
    <cellStyle name="Normal 3 2 2 3 5" xfId="363"/>
    <cellStyle name="Normal 3 2 2 4" xfId="256"/>
    <cellStyle name="Normal 3 2 2 4 2" xfId="679"/>
    <cellStyle name="Normal 3 2 2 4 3" xfId="539"/>
    <cellStyle name="Normal 3 2 2 4 4" xfId="399"/>
    <cellStyle name="Normal 3 2 2 5" xfId="609"/>
    <cellStyle name="Normal 3 2 2 6" xfId="469"/>
    <cellStyle name="Normal 3 2 2 7" xfId="329"/>
    <cellStyle name="Normal 3 2 3" xfId="136"/>
    <cellStyle name="Normal 3 2 3 2" xfId="203"/>
    <cellStyle name="Normal 3 2 3 2 2" xfId="237"/>
    <cellStyle name="Normal 3 2 3 2 2 2" xfId="308"/>
    <cellStyle name="Normal 3 2 3 2 2 2 2" xfId="731"/>
    <cellStyle name="Normal 3 2 3 2 2 2 3" xfId="591"/>
    <cellStyle name="Normal 3 2 3 2 2 2 4" xfId="451"/>
    <cellStyle name="Normal 3 2 3 2 2 3" xfId="661"/>
    <cellStyle name="Normal 3 2 3 2 2 4" xfId="521"/>
    <cellStyle name="Normal 3 2 3 2 2 5" xfId="381"/>
    <cellStyle name="Normal 3 2 3 2 3" xfId="274"/>
    <cellStyle name="Normal 3 2 3 2 3 2" xfId="697"/>
    <cellStyle name="Normal 3 2 3 2 3 3" xfId="557"/>
    <cellStyle name="Normal 3 2 3 2 3 4" xfId="417"/>
    <cellStyle name="Normal 3 2 3 2 4" xfId="627"/>
    <cellStyle name="Normal 3 2 3 2 5" xfId="487"/>
    <cellStyle name="Normal 3 2 3 2 6" xfId="347"/>
    <cellStyle name="Normal 3 2 3 3" xfId="220"/>
    <cellStyle name="Normal 3 2 3 3 2" xfId="291"/>
    <cellStyle name="Normal 3 2 3 3 2 2" xfId="714"/>
    <cellStyle name="Normal 3 2 3 3 2 3" xfId="574"/>
    <cellStyle name="Normal 3 2 3 3 2 4" xfId="434"/>
    <cellStyle name="Normal 3 2 3 3 3" xfId="644"/>
    <cellStyle name="Normal 3 2 3 3 4" xfId="504"/>
    <cellStyle name="Normal 3 2 3 3 5" xfId="364"/>
    <cellStyle name="Normal 3 2 3 4" xfId="257"/>
    <cellStyle name="Normal 3 2 3 4 2" xfId="680"/>
    <cellStyle name="Normal 3 2 3 4 3" xfId="540"/>
    <cellStyle name="Normal 3 2 3 4 4" xfId="400"/>
    <cellStyle name="Normal 3 2 3 5" xfId="610"/>
    <cellStyle name="Normal 3 2 3 6" xfId="470"/>
    <cellStyle name="Normal 3 2 3 7" xfId="330"/>
    <cellStyle name="Normal 3 2 4" xfId="137"/>
    <cellStyle name="Normal 3 2 4 2" xfId="204"/>
    <cellStyle name="Normal 3 2 4 2 2" xfId="238"/>
    <cellStyle name="Normal 3 2 4 2 2 2" xfId="309"/>
    <cellStyle name="Normal 3 2 4 2 2 2 2" xfId="732"/>
    <cellStyle name="Normal 3 2 4 2 2 2 3" xfId="592"/>
    <cellStyle name="Normal 3 2 4 2 2 2 4" xfId="452"/>
    <cellStyle name="Normal 3 2 4 2 2 3" xfId="662"/>
    <cellStyle name="Normal 3 2 4 2 2 4" xfId="522"/>
    <cellStyle name="Normal 3 2 4 2 2 5" xfId="382"/>
    <cellStyle name="Normal 3 2 4 2 3" xfId="275"/>
    <cellStyle name="Normal 3 2 4 2 3 2" xfId="698"/>
    <cellStyle name="Normal 3 2 4 2 3 3" xfId="558"/>
    <cellStyle name="Normal 3 2 4 2 3 4" xfId="418"/>
    <cellStyle name="Normal 3 2 4 2 4" xfId="628"/>
    <cellStyle name="Normal 3 2 4 2 5" xfId="488"/>
    <cellStyle name="Normal 3 2 4 2 6" xfId="348"/>
    <cellStyle name="Normal 3 2 4 3" xfId="221"/>
    <cellStyle name="Normal 3 2 4 3 2" xfId="292"/>
    <cellStyle name="Normal 3 2 4 3 2 2" xfId="715"/>
    <cellStyle name="Normal 3 2 4 3 2 3" xfId="575"/>
    <cellStyle name="Normal 3 2 4 3 2 4" xfId="435"/>
    <cellStyle name="Normal 3 2 4 3 3" xfId="645"/>
    <cellStyle name="Normal 3 2 4 3 4" xfId="505"/>
    <cellStyle name="Normal 3 2 4 3 5" xfId="365"/>
    <cellStyle name="Normal 3 2 4 4" xfId="258"/>
    <cellStyle name="Normal 3 2 4 4 2" xfId="681"/>
    <cellStyle name="Normal 3 2 4 4 3" xfId="541"/>
    <cellStyle name="Normal 3 2 4 4 4" xfId="401"/>
    <cellStyle name="Normal 3 2 4 5" xfId="611"/>
    <cellStyle name="Normal 3 2 4 6" xfId="471"/>
    <cellStyle name="Normal 3 2 4 7" xfId="331"/>
    <cellStyle name="Normal 3 2 5" xfId="138"/>
    <cellStyle name="Normal 3 2 5 2" xfId="205"/>
    <cellStyle name="Normal 3 2 5 2 2" xfId="239"/>
    <cellStyle name="Normal 3 2 5 2 2 2" xfId="310"/>
    <cellStyle name="Normal 3 2 5 2 2 2 2" xfId="733"/>
    <cellStyle name="Normal 3 2 5 2 2 2 3" xfId="593"/>
    <cellStyle name="Normal 3 2 5 2 2 2 4" xfId="453"/>
    <cellStyle name="Normal 3 2 5 2 2 3" xfId="663"/>
    <cellStyle name="Normal 3 2 5 2 2 4" xfId="523"/>
    <cellStyle name="Normal 3 2 5 2 2 5" xfId="383"/>
    <cellStyle name="Normal 3 2 5 2 3" xfId="276"/>
    <cellStyle name="Normal 3 2 5 2 3 2" xfId="699"/>
    <cellStyle name="Normal 3 2 5 2 3 3" xfId="559"/>
    <cellStyle name="Normal 3 2 5 2 3 4" xfId="419"/>
    <cellStyle name="Normal 3 2 5 2 4" xfId="629"/>
    <cellStyle name="Normal 3 2 5 2 5" xfId="489"/>
    <cellStyle name="Normal 3 2 5 2 6" xfId="349"/>
    <cellStyle name="Normal 3 2 5 3" xfId="222"/>
    <cellStyle name="Normal 3 2 5 3 2" xfId="293"/>
    <cellStyle name="Normal 3 2 5 3 2 2" xfId="716"/>
    <cellStyle name="Normal 3 2 5 3 2 3" xfId="576"/>
    <cellStyle name="Normal 3 2 5 3 2 4" xfId="436"/>
    <cellStyle name="Normal 3 2 5 3 3" xfId="646"/>
    <cellStyle name="Normal 3 2 5 3 4" xfId="506"/>
    <cellStyle name="Normal 3 2 5 3 5" xfId="366"/>
    <cellStyle name="Normal 3 2 5 4" xfId="259"/>
    <cellStyle name="Normal 3 2 5 4 2" xfId="682"/>
    <cellStyle name="Normal 3 2 5 4 3" xfId="542"/>
    <cellStyle name="Normal 3 2 5 4 4" xfId="402"/>
    <cellStyle name="Normal 3 2 5 5" xfId="612"/>
    <cellStyle name="Normal 3 2 5 6" xfId="472"/>
    <cellStyle name="Normal 3 2 5 7" xfId="332"/>
    <cellStyle name="Normal 3 2 6" xfId="139"/>
    <cellStyle name="Normal 3 2 6 2" xfId="206"/>
    <cellStyle name="Normal 3 2 6 2 2" xfId="240"/>
    <cellStyle name="Normal 3 2 6 2 2 2" xfId="311"/>
    <cellStyle name="Normal 3 2 6 2 2 2 2" xfId="734"/>
    <cellStyle name="Normal 3 2 6 2 2 2 3" xfId="594"/>
    <cellStyle name="Normal 3 2 6 2 2 2 4" xfId="454"/>
    <cellStyle name="Normal 3 2 6 2 2 3" xfId="664"/>
    <cellStyle name="Normal 3 2 6 2 2 4" xfId="524"/>
    <cellStyle name="Normal 3 2 6 2 2 5" xfId="384"/>
    <cellStyle name="Normal 3 2 6 2 3" xfId="277"/>
    <cellStyle name="Normal 3 2 6 2 3 2" xfId="700"/>
    <cellStyle name="Normal 3 2 6 2 3 3" xfId="560"/>
    <cellStyle name="Normal 3 2 6 2 3 4" xfId="420"/>
    <cellStyle name="Normal 3 2 6 2 4" xfId="630"/>
    <cellStyle name="Normal 3 2 6 2 5" xfId="490"/>
    <cellStyle name="Normal 3 2 6 2 6" xfId="350"/>
    <cellStyle name="Normal 3 2 6 3" xfId="223"/>
    <cellStyle name="Normal 3 2 6 3 2" xfId="294"/>
    <cellStyle name="Normal 3 2 6 3 2 2" xfId="717"/>
    <cellStyle name="Normal 3 2 6 3 2 3" xfId="577"/>
    <cellStyle name="Normal 3 2 6 3 2 4" xfId="437"/>
    <cellStyle name="Normal 3 2 6 3 3" xfId="647"/>
    <cellStyle name="Normal 3 2 6 3 4" xfId="507"/>
    <cellStyle name="Normal 3 2 6 3 5" xfId="367"/>
    <cellStyle name="Normal 3 2 6 4" xfId="260"/>
    <cellStyle name="Normal 3 2 6 4 2" xfId="683"/>
    <cellStyle name="Normal 3 2 6 4 3" xfId="543"/>
    <cellStyle name="Normal 3 2 6 4 4" xfId="403"/>
    <cellStyle name="Normal 3 2 6 5" xfId="613"/>
    <cellStyle name="Normal 3 2 6 6" xfId="473"/>
    <cellStyle name="Normal 3 2 6 7" xfId="333"/>
    <cellStyle name="Normal 3 2 7" xfId="140"/>
    <cellStyle name="Normal 3 2 7 2" xfId="207"/>
    <cellStyle name="Normal 3 2 7 2 2" xfId="241"/>
    <cellStyle name="Normal 3 2 7 2 2 2" xfId="312"/>
    <cellStyle name="Normal 3 2 7 2 2 2 2" xfId="735"/>
    <cellStyle name="Normal 3 2 7 2 2 2 3" xfId="595"/>
    <cellStyle name="Normal 3 2 7 2 2 2 4" xfId="455"/>
    <cellStyle name="Normal 3 2 7 2 2 3" xfId="665"/>
    <cellStyle name="Normal 3 2 7 2 2 4" xfId="525"/>
    <cellStyle name="Normal 3 2 7 2 2 5" xfId="385"/>
    <cellStyle name="Normal 3 2 7 2 3" xfId="278"/>
    <cellStyle name="Normal 3 2 7 2 3 2" xfId="701"/>
    <cellStyle name="Normal 3 2 7 2 3 3" xfId="561"/>
    <cellStyle name="Normal 3 2 7 2 3 4" xfId="421"/>
    <cellStyle name="Normal 3 2 7 2 4" xfId="631"/>
    <cellStyle name="Normal 3 2 7 2 5" xfId="491"/>
    <cellStyle name="Normal 3 2 7 2 6" xfId="351"/>
    <cellStyle name="Normal 3 2 7 3" xfId="224"/>
    <cellStyle name="Normal 3 2 7 3 2" xfId="295"/>
    <cellStyle name="Normal 3 2 7 3 2 2" xfId="718"/>
    <cellStyle name="Normal 3 2 7 3 2 3" xfId="578"/>
    <cellStyle name="Normal 3 2 7 3 2 4" xfId="438"/>
    <cellStyle name="Normal 3 2 7 3 3" xfId="648"/>
    <cellStyle name="Normal 3 2 7 3 4" xfId="508"/>
    <cellStyle name="Normal 3 2 7 3 5" xfId="368"/>
    <cellStyle name="Normal 3 2 7 4" xfId="261"/>
    <cellStyle name="Normal 3 2 7 4 2" xfId="684"/>
    <cellStyle name="Normal 3 2 7 4 3" xfId="544"/>
    <cellStyle name="Normal 3 2 7 4 4" xfId="404"/>
    <cellStyle name="Normal 3 2 7 5" xfId="614"/>
    <cellStyle name="Normal 3 2 7 6" xfId="474"/>
    <cellStyle name="Normal 3 2 7 7" xfId="334"/>
    <cellStyle name="Normal 3 2 8" xfId="141"/>
    <cellStyle name="Normal 3 2 8 2" xfId="208"/>
    <cellStyle name="Normal 3 2 8 2 2" xfId="242"/>
    <cellStyle name="Normal 3 2 8 2 2 2" xfId="313"/>
    <cellStyle name="Normal 3 2 8 2 2 2 2" xfId="736"/>
    <cellStyle name="Normal 3 2 8 2 2 2 3" xfId="596"/>
    <cellStyle name="Normal 3 2 8 2 2 2 4" xfId="456"/>
    <cellStyle name="Normal 3 2 8 2 2 3" xfId="666"/>
    <cellStyle name="Normal 3 2 8 2 2 4" xfId="526"/>
    <cellStyle name="Normal 3 2 8 2 2 5" xfId="386"/>
    <cellStyle name="Normal 3 2 8 2 3" xfId="279"/>
    <cellStyle name="Normal 3 2 8 2 3 2" xfId="702"/>
    <cellStyle name="Normal 3 2 8 2 3 3" xfId="562"/>
    <cellStyle name="Normal 3 2 8 2 3 4" xfId="422"/>
    <cellStyle name="Normal 3 2 8 2 4" xfId="632"/>
    <cellStyle name="Normal 3 2 8 2 5" xfId="492"/>
    <cellStyle name="Normal 3 2 8 2 6" xfId="352"/>
    <cellStyle name="Normal 3 2 8 3" xfId="225"/>
    <cellStyle name="Normal 3 2 8 3 2" xfId="296"/>
    <cellStyle name="Normal 3 2 8 3 2 2" xfId="719"/>
    <cellStyle name="Normal 3 2 8 3 2 3" xfId="579"/>
    <cellStyle name="Normal 3 2 8 3 2 4" xfId="439"/>
    <cellStyle name="Normal 3 2 8 3 3" xfId="649"/>
    <cellStyle name="Normal 3 2 8 3 4" xfId="509"/>
    <cellStyle name="Normal 3 2 8 3 5" xfId="369"/>
    <cellStyle name="Normal 3 2 8 4" xfId="262"/>
    <cellStyle name="Normal 3 2 8 4 2" xfId="685"/>
    <cellStyle name="Normal 3 2 8 4 3" xfId="545"/>
    <cellStyle name="Normal 3 2 8 4 4" xfId="405"/>
    <cellStyle name="Normal 3 2 8 5" xfId="615"/>
    <cellStyle name="Normal 3 2 8 6" xfId="475"/>
    <cellStyle name="Normal 3 2 8 7" xfId="335"/>
    <cellStyle name="Normal 3 2 9" xfId="201"/>
    <cellStyle name="Normal 3 2 9 2" xfId="235"/>
    <cellStyle name="Normal 3 2 9 2 2" xfId="306"/>
    <cellStyle name="Normal 3 2 9 2 2 2" xfId="729"/>
    <cellStyle name="Normal 3 2 9 2 2 3" xfId="589"/>
    <cellStyle name="Normal 3 2 9 2 2 4" xfId="449"/>
    <cellStyle name="Normal 3 2 9 2 3" xfId="659"/>
    <cellStyle name="Normal 3 2 9 2 4" xfId="519"/>
    <cellStyle name="Normal 3 2 9 2 5" xfId="379"/>
    <cellStyle name="Normal 3 2 9 3" xfId="272"/>
    <cellStyle name="Normal 3 2 9 3 2" xfId="695"/>
    <cellStyle name="Normal 3 2 9 3 3" xfId="555"/>
    <cellStyle name="Normal 3 2 9 3 4" xfId="415"/>
    <cellStyle name="Normal 3 2 9 4" xfId="625"/>
    <cellStyle name="Normal 3 2 9 5" xfId="485"/>
    <cellStyle name="Normal 3 2 9 6" xfId="345"/>
    <cellStyle name="Normal 3 3" xfId="142"/>
    <cellStyle name="Normal 3 3 2" xfId="209"/>
    <cellStyle name="Normal 3 3 2 2" xfId="243"/>
    <cellStyle name="Normal 3 3 2 2 2" xfId="314"/>
    <cellStyle name="Normal 3 3 2 2 2 2" xfId="737"/>
    <cellStyle name="Normal 3 3 2 2 2 3" xfId="597"/>
    <cellStyle name="Normal 3 3 2 2 2 4" xfId="457"/>
    <cellStyle name="Normal 3 3 2 2 3" xfId="667"/>
    <cellStyle name="Normal 3 3 2 2 4" xfId="527"/>
    <cellStyle name="Normal 3 3 2 2 5" xfId="387"/>
    <cellStyle name="Normal 3 3 2 3" xfId="280"/>
    <cellStyle name="Normal 3 3 2 3 2" xfId="703"/>
    <cellStyle name="Normal 3 3 2 3 3" xfId="563"/>
    <cellStyle name="Normal 3 3 2 3 4" xfId="423"/>
    <cellStyle name="Normal 3 3 2 4" xfId="633"/>
    <cellStyle name="Normal 3 3 2 5" xfId="493"/>
    <cellStyle name="Normal 3 3 2 6" xfId="353"/>
    <cellStyle name="Normal 3 3 3" xfId="226"/>
    <cellStyle name="Normal 3 3 3 2" xfId="297"/>
    <cellStyle name="Normal 3 3 3 2 2" xfId="720"/>
    <cellStyle name="Normal 3 3 3 2 3" xfId="580"/>
    <cellStyle name="Normal 3 3 3 2 4" xfId="440"/>
    <cellStyle name="Normal 3 3 3 3" xfId="650"/>
    <cellStyle name="Normal 3 3 3 4" xfId="510"/>
    <cellStyle name="Normal 3 3 3 5" xfId="370"/>
    <cellStyle name="Normal 3 3 4" xfId="263"/>
    <cellStyle name="Normal 3 3 4 2" xfId="686"/>
    <cellStyle name="Normal 3 3 4 3" xfId="546"/>
    <cellStyle name="Normal 3 3 4 4" xfId="406"/>
    <cellStyle name="Normal 3 3 5" xfId="850"/>
    <cellStyle name="Normal 3 3 6" xfId="616"/>
    <cellStyle name="Normal 3 3 7" xfId="476"/>
    <cellStyle name="Normal 3 3 8" xfId="336"/>
    <cellStyle name="Normal 3 4" xfId="143"/>
    <cellStyle name="Normal 3 4 2" xfId="210"/>
    <cellStyle name="Normal 3 4 2 2" xfId="244"/>
    <cellStyle name="Normal 3 4 2 2 2" xfId="315"/>
    <cellStyle name="Normal 3 4 2 2 2 2" xfId="738"/>
    <cellStyle name="Normal 3 4 2 2 2 3" xfId="598"/>
    <cellStyle name="Normal 3 4 2 2 2 4" xfId="458"/>
    <cellStyle name="Normal 3 4 2 2 3" xfId="668"/>
    <cellStyle name="Normal 3 4 2 2 4" xfId="528"/>
    <cellStyle name="Normal 3 4 2 2 5" xfId="388"/>
    <cellStyle name="Normal 3 4 2 3" xfId="281"/>
    <cellStyle name="Normal 3 4 2 3 2" xfId="704"/>
    <cellStyle name="Normal 3 4 2 3 3" xfId="564"/>
    <cellStyle name="Normal 3 4 2 3 4" xfId="424"/>
    <cellStyle name="Normal 3 4 2 4" xfId="634"/>
    <cellStyle name="Normal 3 4 2 5" xfId="494"/>
    <cellStyle name="Normal 3 4 2 6" xfId="354"/>
    <cellStyle name="Normal 3 4 3" xfId="227"/>
    <cellStyle name="Normal 3 4 3 2" xfId="298"/>
    <cellStyle name="Normal 3 4 3 2 2" xfId="721"/>
    <cellStyle name="Normal 3 4 3 2 3" xfId="581"/>
    <cellStyle name="Normal 3 4 3 2 4" xfId="441"/>
    <cellStyle name="Normal 3 4 3 3" xfId="651"/>
    <cellStyle name="Normal 3 4 3 4" xfId="511"/>
    <cellStyle name="Normal 3 4 3 5" xfId="371"/>
    <cellStyle name="Normal 3 4 4" xfId="264"/>
    <cellStyle name="Normal 3 4 4 2" xfId="687"/>
    <cellStyle name="Normal 3 4 4 3" xfId="547"/>
    <cellStyle name="Normal 3 4 4 4" xfId="407"/>
    <cellStyle name="Normal 3 4 5" xfId="617"/>
    <cellStyle name="Normal 3 4 6" xfId="477"/>
    <cellStyle name="Normal 3 4 7" xfId="337"/>
    <cellStyle name="Normal 3 5" xfId="144"/>
    <cellStyle name="Normal 3 5 2" xfId="211"/>
    <cellStyle name="Normal 3 5 2 2" xfId="245"/>
    <cellStyle name="Normal 3 5 2 2 2" xfId="316"/>
    <cellStyle name="Normal 3 5 2 2 2 2" xfId="739"/>
    <cellStyle name="Normal 3 5 2 2 2 3" xfId="599"/>
    <cellStyle name="Normal 3 5 2 2 2 4" xfId="459"/>
    <cellStyle name="Normal 3 5 2 2 3" xfId="669"/>
    <cellStyle name="Normal 3 5 2 2 4" xfId="529"/>
    <cellStyle name="Normal 3 5 2 2 5" xfId="389"/>
    <cellStyle name="Normal 3 5 2 3" xfId="282"/>
    <cellStyle name="Normal 3 5 2 3 2" xfId="705"/>
    <cellStyle name="Normal 3 5 2 3 3" xfId="565"/>
    <cellStyle name="Normal 3 5 2 3 4" xfId="425"/>
    <cellStyle name="Normal 3 5 2 4" xfId="635"/>
    <cellStyle name="Normal 3 5 2 5" xfId="495"/>
    <cellStyle name="Normal 3 5 2 6" xfId="355"/>
    <cellStyle name="Normal 3 5 3" xfId="228"/>
    <cellStyle name="Normal 3 5 3 2" xfId="299"/>
    <cellStyle name="Normal 3 5 3 2 2" xfId="722"/>
    <cellStyle name="Normal 3 5 3 2 3" xfId="582"/>
    <cellStyle name="Normal 3 5 3 2 4" xfId="442"/>
    <cellStyle name="Normal 3 5 3 3" xfId="652"/>
    <cellStyle name="Normal 3 5 3 4" xfId="512"/>
    <cellStyle name="Normal 3 5 3 5" xfId="372"/>
    <cellStyle name="Normal 3 5 4" xfId="265"/>
    <cellStyle name="Normal 3 5 4 2" xfId="688"/>
    <cellStyle name="Normal 3 5 4 3" xfId="548"/>
    <cellStyle name="Normal 3 5 4 4" xfId="408"/>
    <cellStyle name="Normal 3 5 5" xfId="618"/>
    <cellStyle name="Normal 3 5 6" xfId="478"/>
    <cellStyle name="Normal 3 5 7" xfId="338"/>
    <cellStyle name="Normal 3 6" xfId="145"/>
    <cellStyle name="Normal 3 6 2" xfId="212"/>
    <cellStyle name="Normal 3 6 2 2" xfId="246"/>
    <cellStyle name="Normal 3 6 2 2 2" xfId="317"/>
    <cellStyle name="Normal 3 6 2 2 2 2" xfId="740"/>
    <cellStyle name="Normal 3 6 2 2 2 3" xfId="600"/>
    <cellStyle name="Normal 3 6 2 2 2 4" xfId="460"/>
    <cellStyle name="Normal 3 6 2 2 3" xfId="670"/>
    <cellStyle name="Normal 3 6 2 2 4" xfId="530"/>
    <cellStyle name="Normal 3 6 2 2 5" xfId="390"/>
    <cellStyle name="Normal 3 6 2 3" xfId="283"/>
    <cellStyle name="Normal 3 6 2 3 2" xfId="706"/>
    <cellStyle name="Normal 3 6 2 3 3" xfId="566"/>
    <cellStyle name="Normal 3 6 2 3 4" xfId="426"/>
    <cellStyle name="Normal 3 6 2 4" xfId="636"/>
    <cellStyle name="Normal 3 6 2 5" xfId="496"/>
    <cellStyle name="Normal 3 6 2 6" xfId="356"/>
    <cellStyle name="Normal 3 6 3" xfId="229"/>
    <cellStyle name="Normal 3 6 3 2" xfId="300"/>
    <cellStyle name="Normal 3 6 3 2 2" xfId="723"/>
    <cellStyle name="Normal 3 6 3 2 3" xfId="583"/>
    <cellStyle name="Normal 3 6 3 2 4" xfId="443"/>
    <cellStyle name="Normal 3 6 3 3" xfId="653"/>
    <cellStyle name="Normal 3 6 3 4" xfId="513"/>
    <cellStyle name="Normal 3 6 3 5" xfId="373"/>
    <cellStyle name="Normal 3 6 4" xfId="266"/>
    <cellStyle name="Normal 3 6 4 2" xfId="689"/>
    <cellStyle name="Normal 3 6 4 3" xfId="549"/>
    <cellStyle name="Normal 3 6 4 4" xfId="409"/>
    <cellStyle name="Normal 3 6 5" xfId="619"/>
    <cellStyle name="Normal 3 6 6" xfId="479"/>
    <cellStyle name="Normal 3 6 7" xfId="339"/>
    <cellStyle name="Normal 3 7" xfId="146"/>
    <cellStyle name="Normal 3 7 2" xfId="213"/>
    <cellStyle name="Normal 3 7 2 2" xfId="247"/>
    <cellStyle name="Normal 3 7 2 2 2" xfId="318"/>
    <cellStyle name="Normal 3 7 2 2 2 2" xfId="741"/>
    <cellStyle name="Normal 3 7 2 2 2 3" xfId="601"/>
    <cellStyle name="Normal 3 7 2 2 2 4" xfId="461"/>
    <cellStyle name="Normal 3 7 2 2 3" xfId="671"/>
    <cellStyle name="Normal 3 7 2 2 4" xfId="531"/>
    <cellStyle name="Normal 3 7 2 2 5" xfId="391"/>
    <cellStyle name="Normal 3 7 2 3" xfId="284"/>
    <cellStyle name="Normal 3 7 2 3 2" xfId="707"/>
    <cellStyle name="Normal 3 7 2 3 3" xfId="567"/>
    <cellStyle name="Normal 3 7 2 3 4" xfId="427"/>
    <cellStyle name="Normal 3 7 2 4" xfId="637"/>
    <cellStyle name="Normal 3 7 2 5" xfId="497"/>
    <cellStyle name="Normal 3 7 2 6" xfId="357"/>
    <cellStyle name="Normal 3 7 3" xfId="230"/>
    <cellStyle name="Normal 3 7 3 2" xfId="301"/>
    <cellStyle name="Normal 3 7 3 2 2" xfId="724"/>
    <cellStyle name="Normal 3 7 3 2 3" xfId="584"/>
    <cellStyle name="Normal 3 7 3 2 4" xfId="444"/>
    <cellStyle name="Normal 3 7 3 3" xfId="654"/>
    <cellStyle name="Normal 3 7 3 4" xfId="514"/>
    <cellStyle name="Normal 3 7 3 5" xfId="374"/>
    <cellStyle name="Normal 3 7 4" xfId="267"/>
    <cellStyle name="Normal 3 7 4 2" xfId="690"/>
    <cellStyle name="Normal 3 7 4 3" xfId="550"/>
    <cellStyle name="Normal 3 7 4 4" xfId="410"/>
    <cellStyle name="Normal 3 7 5" xfId="620"/>
    <cellStyle name="Normal 3 7 6" xfId="480"/>
    <cellStyle name="Normal 3 7 7" xfId="340"/>
    <cellStyle name="Normal 3 8" xfId="147"/>
    <cellStyle name="Normal 3 8 2" xfId="214"/>
    <cellStyle name="Normal 3 8 2 2" xfId="248"/>
    <cellStyle name="Normal 3 8 2 2 2" xfId="319"/>
    <cellStyle name="Normal 3 8 2 2 2 2" xfId="742"/>
    <cellStyle name="Normal 3 8 2 2 2 3" xfId="602"/>
    <cellStyle name="Normal 3 8 2 2 2 4" xfId="462"/>
    <cellStyle name="Normal 3 8 2 2 3" xfId="672"/>
    <cellStyle name="Normal 3 8 2 2 4" xfId="532"/>
    <cellStyle name="Normal 3 8 2 2 5" xfId="392"/>
    <cellStyle name="Normal 3 8 2 3" xfId="285"/>
    <cellStyle name="Normal 3 8 2 3 2" xfId="708"/>
    <cellStyle name="Normal 3 8 2 3 3" xfId="568"/>
    <cellStyle name="Normal 3 8 2 3 4" xfId="428"/>
    <cellStyle name="Normal 3 8 2 4" xfId="638"/>
    <cellStyle name="Normal 3 8 2 5" xfId="498"/>
    <cellStyle name="Normal 3 8 2 6" xfId="358"/>
    <cellStyle name="Normal 3 8 3" xfId="231"/>
    <cellStyle name="Normal 3 8 3 2" xfId="302"/>
    <cellStyle name="Normal 3 8 3 2 2" xfId="725"/>
    <cellStyle name="Normal 3 8 3 2 3" xfId="585"/>
    <cellStyle name="Normal 3 8 3 2 4" xfId="445"/>
    <cellStyle name="Normal 3 8 3 3" xfId="655"/>
    <cellStyle name="Normal 3 8 3 4" xfId="515"/>
    <cellStyle name="Normal 3 8 3 5" xfId="375"/>
    <cellStyle name="Normal 3 8 4" xfId="268"/>
    <cellStyle name="Normal 3 8 4 2" xfId="691"/>
    <cellStyle name="Normal 3 8 4 3" xfId="551"/>
    <cellStyle name="Normal 3 8 4 4" xfId="411"/>
    <cellStyle name="Normal 3 8 5" xfId="621"/>
    <cellStyle name="Normal 3 8 6" xfId="481"/>
    <cellStyle name="Normal 3 8 7" xfId="341"/>
    <cellStyle name="Normal 3 9" xfId="148"/>
    <cellStyle name="Normal 3 9 2" xfId="215"/>
    <cellStyle name="Normal 3 9 2 2" xfId="249"/>
    <cellStyle name="Normal 3 9 2 2 2" xfId="320"/>
    <cellStyle name="Normal 3 9 2 2 2 2" xfId="743"/>
    <cellStyle name="Normal 3 9 2 2 2 3" xfId="603"/>
    <cellStyle name="Normal 3 9 2 2 2 4" xfId="463"/>
    <cellStyle name="Normal 3 9 2 2 3" xfId="673"/>
    <cellStyle name="Normal 3 9 2 2 4" xfId="533"/>
    <cellStyle name="Normal 3 9 2 2 5" xfId="393"/>
    <cellStyle name="Normal 3 9 2 3" xfId="286"/>
    <cellStyle name="Normal 3 9 2 3 2" xfId="709"/>
    <cellStyle name="Normal 3 9 2 3 3" xfId="569"/>
    <cellStyle name="Normal 3 9 2 3 4" xfId="429"/>
    <cellStyle name="Normal 3 9 2 4" xfId="639"/>
    <cellStyle name="Normal 3 9 2 5" xfId="499"/>
    <cellStyle name="Normal 3 9 2 6" xfId="359"/>
    <cellStyle name="Normal 3 9 3" xfId="232"/>
    <cellStyle name="Normal 3 9 3 2" xfId="303"/>
    <cellStyle name="Normal 3 9 3 2 2" xfId="726"/>
    <cellStyle name="Normal 3 9 3 2 3" xfId="586"/>
    <cellStyle name="Normal 3 9 3 2 4" xfId="446"/>
    <cellStyle name="Normal 3 9 3 3" xfId="656"/>
    <cellStyle name="Normal 3 9 3 4" xfId="516"/>
    <cellStyle name="Normal 3 9 3 5" xfId="376"/>
    <cellStyle name="Normal 3 9 4" xfId="269"/>
    <cellStyle name="Normal 3 9 4 2" xfId="692"/>
    <cellStyle name="Normal 3 9 4 3" xfId="552"/>
    <cellStyle name="Normal 3 9 4 4" xfId="412"/>
    <cellStyle name="Normal 3 9 5" xfId="622"/>
    <cellStyle name="Normal 3 9 6" xfId="482"/>
    <cellStyle name="Normal 3 9 7" xfId="342"/>
    <cellStyle name="Normal 4" xfId="149"/>
    <cellStyle name="Normal 4 2" xfId="216"/>
    <cellStyle name="Normal 4 2 2" xfId="250"/>
    <cellStyle name="Normal 4 2 2 2" xfId="321"/>
    <cellStyle name="Normal 4 2 2 2 2" xfId="744"/>
    <cellStyle name="Normal 4 2 2 2 3" xfId="604"/>
    <cellStyle name="Normal 4 2 2 2 4" xfId="464"/>
    <cellStyle name="Normal 4 2 2 3" xfId="674"/>
    <cellStyle name="Normal 4 2 2 4" xfId="534"/>
    <cellStyle name="Normal 4 2 2 5" xfId="394"/>
    <cellStyle name="Normal 4 2 3" xfId="287"/>
    <cellStyle name="Normal 4 2 3 2" xfId="710"/>
    <cellStyle name="Normal 4 2 3 3" xfId="570"/>
    <cellStyle name="Normal 4 2 3 4" xfId="430"/>
    <cellStyle name="Normal 4 2 4" xfId="754"/>
    <cellStyle name="Normal 4 2 5" xfId="640"/>
    <cellStyle name="Normal 4 2 6" xfId="500"/>
    <cellStyle name="Normal 4 2 7" xfId="360"/>
    <cellStyle name="Normal 4 3" xfId="233"/>
    <cellStyle name="Normal 4 3 2" xfId="304"/>
    <cellStyle name="Normal 4 3 2 2" xfId="727"/>
    <cellStyle name="Normal 4 3 2 3" xfId="587"/>
    <cellStyle name="Normal 4 3 2 4" xfId="447"/>
    <cellStyle name="Normal 4 3 3" xfId="848"/>
    <cellStyle name="Normal 4 3 4" xfId="657"/>
    <cellStyle name="Normal 4 3 5" xfId="517"/>
    <cellStyle name="Normal 4 3 6" xfId="377"/>
    <cellStyle name="Normal 4 4" xfId="270"/>
    <cellStyle name="Normal 4 4 2" xfId="693"/>
    <cellStyle name="Normal 4 4 3" xfId="553"/>
    <cellStyle name="Normal 4 4 4" xfId="413"/>
    <cellStyle name="Normal 4 5" xfId="752"/>
    <cellStyle name="Normal 4 6" xfId="623"/>
    <cellStyle name="Normal 4 7" xfId="483"/>
    <cellStyle name="Normal 4 8" xfId="343"/>
    <cellStyle name="Normal 5" xfId="150"/>
    <cellStyle name="Normal 5 2" xfId="845"/>
    <cellStyle name="Normal 5 3" xfId="851"/>
    <cellStyle name="Normal 5 4" xfId="755"/>
    <cellStyle name="Normal 6" xfId="253"/>
    <cellStyle name="Normal 6 2" xfId="852"/>
    <cellStyle name="Normal 6 3" xfId="847"/>
    <cellStyle name="Normal 7" xfId="747"/>
    <cellStyle name="Normal_cover 10'01" xfId="325"/>
    <cellStyle name="Note" xfId="151" builtinId="10" customBuiltin="1"/>
    <cellStyle name="Note 10" xfId="816"/>
    <cellStyle name="Note 2" xfId="152"/>
    <cellStyle name="Note 2 2" xfId="853"/>
    <cellStyle name="Note 2 3" xfId="798"/>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10" xfId="811"/>
    <cellStyle name="Output 2" xfId="161"/>
    <cellStyle name="Output 2 2" xfId="799"/>
    <cellStyle name="Output 3" xfId="162"/>
    <cellStyle name="Output 4" xfId="163"/>
    <cellStyle name="Output 5" xfId="164"/>
    <cellStyle name="Output 6" xfId="165"/>
    <cellStyle name="Output 7" xfId="166"/>
    <cellStyle name="Output 8" xfId="167"/>
    <cellStyle name="Output 9" xfId="168"/>
    <cellStyle name="Percent" xfId="326"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2 3" xfId="75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749"/>
    <cellStyle name="Title" xfId="187" builtinId="15" customBuiltin="1"/>
    <cellStyle name="Title 2" xfId="188"/>
    <cellStyle name="Title 3" xfId="802"/>
    <cellStyle name="Total" xfId="189" builtinId="25" customBuiltin="1"/>
    <cellStyle name="Total 10" xfId="818"/>
    <cellStyle name="Total 2" xfId="190"/>
    <cellStyle name="Total 2 2" xfId="80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 name="Warning Text 2 2" xfId="801"/>
    <cellStyle name="Warning Text 3" xfId="815"/>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75" zoomScaleNormal="75" workbookViewId="0"/>
  </sheetViews>
  <sheetFormatPr defaultRowHeight="15" x14ac:dyDescent="0.2"/>
  <cols>
    <col min="1" max="1" width="2.42578125" style="25" bestFit="1" customWidth="1"/>
    <col min="2" max="2" width="70.42578125" style="25" bestFit="1" customWidth="1"/>
    <col min="3" max="3" width="49.28515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75"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view="pageBreakPreview" zoomScale="60" zoomScaleNormal="75" workbookViewId="0"/>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National Guardian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National Guardian Life Insurance Company</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19634</v>
      </c>
      <c r="H21" s="83">
        <f>'Pt 2 Premium and Claims'!H22+'Pt 2 Premium and Claims'!H23-'Pt 2 Premium and Claims'!H24-'Pt 2 Premium and Claims'!H25</f>
        <v>19634</v>
      </c>
      <c r="I21" s="82">
        <f>'Pt 2 Premium and Claims'!I22+'Pt 2 Premium and Claims'!I23-'Pt 2 Premium and Claims'!I24-'Pt 2 Premium and Claims'!I25</f>
        <v>16613</v>
      </c>
      <c r="J21" s="83">
        <f>'Pt 2 Premium and Claims'!J22+'Pt 2 Premium and Claims'!J23-'Pt 2 Premium and Claims'!J24-'Pt 2 Premium and Claims'!J25</f>
        <v>16613</v>
      </c>
      <c r="K21" s="82">
        <f>'Pt 2 Premium and Claims'!K22+'Pt 2 Premium and Claims'!K23-'Pt 2 Premium and Claims'!K24-'Pt 2 Premium and Claims'!K25</f>
        <v>342796</v>
      </c>
      <c r="L21" s="83">
        <f>'Pt 2 Premium and Claims'!L22+'Pt 2 Premium and Claims'!L23-'Pt 2 Premium and Claims'!L24-'Pt 2 Premium and Claims'!L25</f>
        <v>342796</v>
      </c>
      <c r="M21" s="82">
        <f>'Pt 2 Premium and Claims'!M22+'Pt 2 Premium and Claims'!M23-'Pt 2 Premium and Claims'!M24-'Pt 2 Premium and Claims'!M25</f>
        <v>25925039</v>
      </c>
      <c r="N21" s="83">
        <f>'Pt 2 Premium and Claims'!N22+'Pt 2 Premium and Claims'!N23-'Pt 2 Premium and Claims'!N24-'Pt 2 Premium and Claims'!N25</f>
        <v>25925039</v>
      </c>
      <c r="O21" s="82">
        <f>'Pt 2 Premium and Claims'!O22+'Pt 2 Premium and Claims'!O23-'Pt 2 Premium and Claims'!O24-'Pt 2 Premium and Claims'!O25</f>
        <v>4302623</v>
      </c>
      <c r="P21" s="83">
        <f>'Pt 2 Premium and Claims'!P22+'Pt 2 Premium and Claims'!P23-'Pt 2 Premium and Claims'!P24-'Pt 2 Premium and Claims'!P25</f>
        <v>4302623</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-56757</v>
      </c>
      <c r="H24" s="83">
        <f>'Pt 2 Premium and Claims'!H51</f>
        <v>0</v>
      </c>
      <c r="I24" s="82">
        <f>'Pt 2 Premium and Claims'!I51</f>
        <v>-48025</v>
      </c>
      <c r="J24" s="83">
        <f>'Pt 2 Premium and Claims'!J51</f>
        <v>0</v>
      </c>
      <c r="K24" s="82">
        <f>'Pt 2 Premium and Claims'!K51</f>
        <v>88394</v>
      </c>
      <c r="L24" s="83">
        <f>'Pt 2 Premium and Claims'!L51</f>
        <v>108348.38425</v>
      </c>
      <c r="M24" s="82">
        <f>'Pt 2 Premium and Claims'!M51</f>
        <v>20152200</v>
      </c>
      <c r="N24" s="83">
        <f>'Pt 2 Premium and Claims'!N51</f>
        <v>18611412.480749998</v>
      </c>
      <c r="O24" s="82">
        <f>'Pt 2 Premium and Claims'!O51</f>
        <v>3258525</v>
      </c>
      <c r="P24" s="83">
        <f>'Pt 2 Premium and Claims'!P51</f>
        <v>3217426.0262500001</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8099</v>
      </c>
      <c r="L28" s="108">
        <v>8099</v>
      </c>
      <c r="M28" s="106">
        <v>623207</v>
      </c>
      <c r="N28" s="105">
        <v>623207</v>
      </c>
      <c r="O28" s="106">
        <v>101430</v>
      </c>
      <c r="P28" s="108">
        <v>101430</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v>6321</v>
      </c>
      <c r="L32" s="108">
        <v>6321</v>
      </c>
      <c r="M32" s="106">
        <v>486360</v>
      </c>
      <c r="N32" s="105">
        <v>486360</v>
      </c>
      <c r="O32" s="106">
        <v>79158</v>
      </c>
      <c r="P32" s="108">
        <v>79158</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-107</v>
      </c>
      <c r="L34" s="108">
        <v>-107</v>
      </c>
      <c r="M34" s="106">
        <v>-8204</v>
      </c>
      <c r="N34" s="105">
        <v>-8204</v>
      </c>
      <c r="O34" s="106">
        <v>-1335</v>
      </c>
      <c r="P34" s="108">
        <v>-1335</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14313</v>
      </c>
      <c r="L35" s="112">
        <f t="shared" si="0"/>
        <v>14313</v>
      </c>
      <c r="M35" s="111">
        <f t="shared" si="0"/>
        <v>1101363</v>
      </c>
      <c r="N35" s="112">
        <f t="shared" si="0"/>
        <v>1101363</v>
      </c>
      <c r="O35" s="111">
        <f t="shared" si="0"/>
        <v>179253</v>
      </c>
      <c r="P35" s="112">
        <f t="shared" si="0"/>
        <v>179253</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1273</v>
      </c>
      <c r="L38" s="108">
        <v>1273</v>
      </c>
      <c r="M38" s="106">
        <v>97975</v>
      </c>
      <c r="N38" s="108">
        <v>97975</v>
      </c>
      <c r="O38" s="106">
        <v>15946</v>
      </c>
      <c r="P38" s="108">
        <v>15946</v>
      </c>
    </row>
    <row r="39" spans="2:16" x14ac:dyDescent="0.2">
      <c r="B39" s="116"/>
      <c r="C39" s="101">
        <v>4.2</v>
      </c>
      <c r="D39" s="109" t="s">
        <v>19</v>
      </c>
      <c r="E39" s="106"/>
      <c r="F39" s="108"/>
      <c r="G39" s="106"/>
      <c r="H39" s="108"/>
      <c r="I39" s="106"/>
      <c r="J39" s="108"/>
      <c r="K39" s="106">
        <v>-3539</v>
      </c>
      <c r="L39" s="108">
        <v>-3539</v>
      </c>
      <c r="M39" s="106">
        <v>-272293</v>
      </c>
      <c r="N39" s="108">
        <v>-272293</v>
      </c>
      <c r="O39" s="106">
        <v>-44317</v>
      </c>
      <c r="P39" s="108">
        <v>-44317</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-5052</v>
      </c>
      <c r="L43" s="104">
        <v>-5052</v>
      </c>
      <c r="M43" s="110">
        <v>-388773</v>
      </c>
      <c r="N43" s="104">
        <v>-388773</v>
      </c>
      <c r="O43" s="110">
        <v>-63275</v>
      </c>
      <c r="P43" s="108">
        <v>-63275</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-7318</v>
      </c>
      <c r="L44" s="83">
        <f t="shared" si="1"/>
        <v>-7318</v>
      </c>
      <c r="M44" s="82">
        <f t="shared" si="1"/>
        <v>-563091</v>
      </c>
      <c r="N44" s="118">
        <f t="shared" si="1"/>
        <v>-563091</v>
      </c>
      <c r="O44" s="82">
        <f t="shared" si="1"/>
        <v>-91646</v>
      </c>
      <c r="P44" s="83">
        <f t="shared" si="1"/>
        <v>-91646</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584</v>
      </c>
      <c r="L47" s="126">
        <v>584</v>
      </c>
      <c r="M47" s="125">
        <v>59373</v>
      </c>
      <c r="N47" s="126">
        <v>59373</v>
      </c>
      <c r="O47" s="125">
        <v>9771</v>
      </c>
      <c r="P47" s="103">
        <v>9771</v>
      </c>
    </row>
    <row r="48" spans="2:16" s="39" customFormat="1" x14ac:dyDescent="0.2">
      <c r="B48" s="97"/>
      <c r="C48" s="101">
        <v>5.2</v>
      </c>
      <c r="D48" s="109" t="s">
        <v>27</v>
      </c>
      <c r="E48" s="125"/>
      <c r="F48" s="126"/>
      <c r="G48" s="125"/>
      <c r="H48" s="126"/>
      <c r="I48" s="125"/>
      <c r="J48" s="126"/>
      <c r="K48" s="125">
        <v>7238</v>
      </c>
      <c r="L48" s="126">
        <v>7238</v>
      </c>
      <c r="M48" s="125">
        <v>611635</v>
      </c>
      <c r="N48" s="126">
        <v>611635</v>
      </c>
      <c r="O48" s="125">
        <v>105783</v>
      </c>
      <c r="P48" s="127">
        <v>105783</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603.16666666666663</v>
      </c>
      <c r="L49" s="129">
        <f t="shared" si="2"/>
        <v>603.16666666666663</v>
      </c>
      <c r="M49" s="128">
        <f>M48/12</f>
        <v>50969.583333333336</v>
      </c>
      <c r="N49" s="129">
        <f>N48/12</f>
        <v>50969.583333333336</v>
      </c>
      <c r="O49" s="128">
        <f t="shared" si="2"/>
        <v>8815.25</v>
      </c>
      <c r="P49" s="129">
        <f t="shared" si="2"/>
        <v>8815.25</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180379</v>
      </c>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5" priority="73" stopIfTrue="1" operator="lessThan">
      <formula>0</formula>
    </cfRule>
  </conditionalFormatting>
  <conditionalFormatting sqref="K28:K29 K31:K34 M28:M29 M31:M34 O28:O29 O31:O34 O44 M44 K44">
    <cfRule type="cellIs" dxfId="44" priority="42" stopIfTrue="1" operator="lessThan">
      <formula>0</formula>
    </cfRule>
  </conditionalFormatting>
  <conditionalFormatting sqref="G35:H35">
    <cfRule type="cellIs" dxfId="43" priority="14" stopIfTrue="1" operator="lessThan">
      <formula>0</formula>
    </cfRule>
  </conditionalFormatting>
  <conditionalFormatting sqref="I35:J35">
    <cfRule type="cellIs" dxfId="42" priority="13" stopIfTrue="1" operator="lessThan">
      <formula>0</formula>
    </cfRule>
  </conditionalFormatting>
  <conditionalFormatting sqref="K35:L35">
    <cfRule type="cellIs" dxfId="41" priority="12" stopIfTrue="1" operator="lessThan">
      <formula>0</formula>
    </cfRule>
  </conditionalFormatting>
  <conditionalFormatting sqref="M35:N35">
    <cfRule type="cellIs" dxfId="40" priority="11" stopIfTrue="1" operator="lessThan">
      <formula>0</formula>
    </cfRule>
  </conditionalFormatting>
  <conditionalFormatting sqref="O35:P35">
    <cfRule type="cellIs" dxfId="39" priority="10" stopIfTrue="1" operator="lessThan">
      <formula>0</formula>
    </cfRule>
  </conditionalFormatting>
  <conditionalFormatting sqref="G38:G39 I38:I39 K38:K39 M38:M39 O38:O39">
    <cfRule type="cellIs" dxfId="38" priority="9" stopIfTrue="1" operator="lessThan">
      <formula>0</formula>
    </cfRule>
  </conditionalFormatting>
  <conditionalFormatting sqref="F43">
    <cfRule type="cellIs" dxfId="37" priority="8" stopIfTrue="1" operator="lessThan">
      <formula>0</formula>
    </cfRule>
  </conditionalFormatting>
  <conditionalFormatting sqref="E43">
    <cfRule type="cellIs" dxfId="36" priority="6" stopIfTrue="1" operator="lessThan">
      <formula>0</formula>
    </cfRule>
  </conditionalFormatting>
  <conditionalFormatting sqref="H43 J43 L43 N43">
    <cfRule type="cellIs" dxfId="35" priority="4" stopIfTrue="1" operator="lessThan">
      <formula>0</formula>
    </cfRule>
  </conditionalFormatting>
  <conditionalFormatting sqref="G43 I43 K43 M43 O43">
    <cfRule type="cellIs" dxfId="34" priority="3" stopIfTrue="1" operator="lessThan">
      <formula>0</formula>
    </cfRule>
  </conditionalFormatting>
  <conditionalFormatting sqref="G41:G42 I41:I42 K41:K42 M41:M42 O41:O42">
    <cfRule type="cellIs" dxfId="33" priority="2" stopIfTrue="1" operator="lessThan">
      <formula>0</formula>
    </cfRule>
  </conditionalFormatting>
  <conditionalFormatting sqref="G47:O48">
    <cfRule type="cellIs" dxfId="32"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colBreaks count="1" manualBreakCount="1">
    <brk id="10" max="58" man="1"/>
  </colBreaks>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view="pageBreakPreview" zoomScale="60" zoomScaleNormal="70" workbookViewId="0"/>
  </sheetViews>
  <sheetFormatPr defaultColWidth="9.28515625" defaultRowHeight="15" x14ac:dyDescent="0.2"/>
  <cols>
    <col min="1" max="1" width="1.7109375" style="10" customWidth="1"/>
    <col min="2" max="2" width="3.5703125" style="25" customWidth="1"/>
    <col min="3" max="3" width="5.42578125" style="25" customWidth="1"/>
    <col min="4" max="4" width="81.28515625"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National Guardian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National Guardian Life Insurance Company</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331499</v>
      </c>
      <c r="L22" s="166">
        <v>331499</v>
      </c>
      <c r="M22" s="165">
        <v>25508197</v>
      </c>
      <c r="N22" s="166">
        <v>25508197</v>
      </c>
      <c r="O22" s="165">
        <v>4151593</v>
      </c>
      <c r="P22" s="166">
        <v>4151593</v>
      </c>
    </row>
    <row r="23" spans="1:16" s="25" customFormat="1" x14ac:dyDescent="0.2">
      <c r="A23" s="39"/>
      <c r="B23" s="79"/>
      <c r="C23" s="80">
        <v>1.2</v>
      </c>
      <c r="D23" s="109" t="s">
        <v>16</v>
      </c>
      <c r="E23" s="165"/>
      <c r="F23" s="166"/>
      <c r="G23" s="165">
        <v>19634</v>
      </c>
      <c r="H23" s="166">
        <v>19634</v>
      </c>
      <c r="I23" s="165">
        <v>16613</v>
      </c>
      <c r="J23" s="166">
        <v>16613</v>
      </c>
      <c r="K23" s="165">
        <v>11297</v>
      </c>
      <c r="L23" s="166">
        <v>11297</v>
      </c>
      <c r="M23" s="165">
        <v>416842</v>
      </c>
      <c r="N23" s="166">
        <v>416842</v>
      </c>
      <c r="O23" s="165">
        <v>151030</v>
      </c>
      <c r="P23" s="166">
        <v>151030</v>
      </c>
    </row>
    <row r="24" spans="1:16" s="25" customFormat="1" x14ac:dyDescent="0.2">
      <c r="A24" s="39"/>
      <c r="B24" s="79"/>
      <c r="C24" s="80">
        <v>1.3</v>
      </c>
      <c r="D24" s="109" t="s">
        <v>34</v>
      </c>
      <c r="E24" s="165"/>
      <c r="F24" s="166"/>
      <c r="G24" s="165"/>
      <c r="H24" s="166"/>
      <c r="I24" s="165">
        <v>0</v>
      </c>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v>0</v>
      </c>
      <c r="H29" s="176"/>
      <c r="I29" s="165"/>
      <c r="J29" s="176"/>
      <c r="K29" s="165">
        <v>109234</v>
      </c>
      <c r="L29" s="176"/>
      <c r="M29" s="165">
        <v>18758805</v>
      </c>
      <c r="N29" s="176"/>
      <c r="O29" s="165">
        <v>3242881</v>
      </c>
      <c r="P29" s="176"/>
    </row>
    <row r="30" spans="1:16" s="25" customFormat="1" ht="28.5" customHeight="1" x14ac:dyDescent="0.2">
      <c r="A30" s="39"/>
      <c r="B30" s="79"/>
      <c r="C30" s="80"/>
      <c r="D30" s="81" t="s">
        <v>54</v>
      </c>
      <c r="E30" s="177"/>
      <c r="F30" s="166"/>
      <c r="G30" s="177"/>
      <c r="H30" s="166"/>
      <c r="I30" s="177"/>
      <c r="J30" s="166"/>
      <c r="K30" s="177"/>
      <c r="L30" s="166">
        <f>K29*0.991</f>
        <v>108250.894</v>
      </c>
      <c r="M30" s="177"/>
      <c r="N30" s="166">
        <f>M29*0.991</f>
        <v>18589975.754999999</v>
      </c>
      <c r="O30" s="177"/>
      <c r="P30" s="166">
        <f>O29*0.991</f>
        <v>3213695.071</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11817</v>
      </c>
      <c r="L32" s="176"/>
      <c r="M32" s="165">
        <v>2598391</v>
      </c>
      <c r="N32" s="178"/>
      <c r="O32" s="165">
        <v>452237</v>
      </c>
      <c r="P32" s="176"/>
    </row>
    <row r="33" spans="1:16" s="39" customFormat="1" ht="30" x14ac:dyDescent="0.2">
      <c r="B33" s="97"/>
      <c r="C33" s="80"/>
      <c r="D33" s="81" t="s">
        <v>44</v>
      </c>
      <c r="E33" s="177"/>
      <c r="F33" s="166"/>
      <c r="G33" s="177"/>
      <c r="H33" s="179"/>
      <c r="I33" s="177"/>
      <c r="J33" s="166"/>
      <c r="K33" s="177"/>
      <c r="L33" s="166">
        <f>K32*0.00825</f>
        <v>97.490250000000003</v>
      </c>
      <c r="M33" s="177"/>
      <c r="N33" s="166">
        <f>M32*0.00825</f>
        <v>21436.725750000001</v>
      </c>
      <c r="O33" s="177"/>
      <c r="P33" s="166">
        <f>O32*0.00825</f>
        <v>3730.95525</v>
      </c>
    </row>
    <row r="34" spans="1:16" s="25" customFormat="1" x14ac:dyDescent="0.2">
      <c r="A34" s="39"/>
      <c r="B34" s="79"/>
      <c r="C34" s="80">
        <v>2.2999999999999998</v>
      </c>
      <c r="D34" s="109" t="s">
        <v>28</v>
      </c>
      <c r="E34" s="165"/>
      <c r="F34" s="176"/>
      <c r="G34" s="165">
        <v>38998</v>
      </c>
      <c r="H34" s="178"/>
      <c r="I34" s="165">
        <v>32998</v>
      </c>
      <c r="J34" s="176"/>
      <c r="K34" s="165">
        <v>22439</v>
      </c>
      <c r="L34" s="176"/>
      <c r="M34" s="165">
        <v>827958</v>
      </c>
      <c r="N34" s="178"/>
      <c r="O34" s="165">
        <v>299985</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v>17759</v>
      </c>
      <c r="H38" s="178"/>
      <c r="I38" s="165">
        <v>15027</v>
      </c>
      <c r="J38" s="176"/>
      <c r="K38" s="165">
        <v>10218</v>
      </c>
      <c r="L38" s="176"/>
      <c r="M38" s="165">
        <v>377038</v>
      </c>
      <c r="N38" s="178"/>
      <c r="O38" s="165">
        <v>136608</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-56757</v>
      </c>
      <c r="H51" s="190">
        <f>H30+H33+H37+H41+H44+H47+H48+H50</f>
        <v>0</v>
      </c>
      <c r="I51" s="189">
        <f>I29+I32-I34+I36-I38+I40+I43-I45+I47+I48-I49+I50</f>
        <v>-48025</v>
      </c>
      <c r="J51" s="190">
        <f>J30+J33+J37+J41+J44+J47+J48+J50</f>
        <v>0</v>
      </c>
      <c r="K51" s="189">
        <f>K29+K32-K34+K36-K38+K40+K43-K45+K47+K48-K49+K50</f>
        <v>88394</v>
      </c>
      <c r="L51" s="190">
        <f>L30+L33+L37+L41+L44+L47+L48+L50</f>
        <v>108348.38425</v>
      </c>
      <c r="M51" s="189">
        <f>M29+M32-M34+M36-M38+M40+M43-M45+M47+M48-M49+M50</f>
        <v>20152200</v>
      </c>
      <c r="N51" s="190">
        <f>N30+N33+N37+N41+N44+N47+N48+N50</f>
        <v>18611412.480749998</v>
      </c>
      <c r="O51" s="189">
        <f>O29+O32-O34+O36-O38+O40+O43-O45+O47+O48-O49+O50</f>
        <v>3258525</v>
      </c>
      <c r="P51" s="190">
        <f>P30+P33+P37+P41+P44+P47+P48+P50</f>
        <v>3217426.0262500001</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91" stopIfTrue="1" operator="lessThan">
      <formula>0</formula>
    </cfRule>
  </conditionalFormatting>
  <conditionalFormatting sqref="O49 O45 M45 M49 K45 K49 K40 M40 O40 O38 M38 K38 K34 M34 O34 L41 N41 P41 K32 M32 O32 K36 M36 O36 L33 L37 N37 P37 L44 N44 P44 N33 P33">
    <cfRule type="cellIs" dxfId="30" priority="15" stopIfTrue="1" operator="lessThan">
      <formula>0</formula>
    </cfRule>
  </conditionalFormatting>
  <conditionalFormatting sqref="G22:G25">
    <cfRule type="cellIs" dxfId="29" priority="12" stopIfTrue="1" operator="lessThan">
      <formula>0</formula>
    </cfRule>
  </conditionalFormatting>
  <conditionalFormatting sqref="I22:I25">
    <cfRule type="cellIs" dxfId="28" priority="11" stopIfTrue="1" operator="lessThan">
      <formula>0</formula>
    </cfRule>
  </conditionalFormatting>
  <conditionalFormatting sqref="K22:K25">
    <cfRule type="cellIs" dxfId="27" priority="10" stopIfTrue="1" operator="lessThan">
      <formula>0</formula>
    </cfRule>
  </conditionalFormatting>
  <conditionalFormatting sqref="M22:M25">
    <cfRule type="cellIs" dxfId="26" priority="9" stopIfTrue="1" operator="lessThan">
      <formula>0</formula>
    </cfRule>
  </conditionalFormatting>
  <conditionalFormatting sqref="O22:O25">
    <cfRule type="cellIs" dxfId="25" priority="8" stopIfTrue="1" operator="lessThan">
      <formula>0</formula>
    </cfRule>
  </conditionalFormatting>
  <conditionalFormatting sqref="G29 H30">
    <cfRule type="cellIs" dxfId="24" priority="7" stopIfTrue="1" operator="lessThan">
      <formula>0</formula>
    </cfRule>
  </conditionalFormatting>
  <conditionalFormatting sqref="I29 J30">
    <cfRule type="cellIs" dxfId="23" priority="6" stopIfTrue="1" operator="lessThan">
      <formula>0</formula>
    </cfRule>
  </conditionalFormatting>
  <conditionalFormatting sqref="K29 L30">
    <cfRule type="cellIs" dxfId="22" priority="5" stopIfTrue="1" operator="lessThan">
      <formula>0</formula>
    </cfRule>
  </conditionalFormatting>
  <conditionalFormatting sqref="M29">
    <cfRule type="cellIs" dxfId="21" priority="4" stopIfTrue="1" operator="lessThan">
      <formula>0</formula>
    </cfRule>
  </conditionalFormatting>
  <conditionalFormatting sqref="O29">
    <cfRule type="cellIs" dxfId="20" priority="3" stopIfTrue="1" operator="lessThan">
      <formula>0</formula>
    </cfRule>
  </conditionalFormatting>
  <conditionalFormatting sqref="N30">
    <cfRule type="cellIs" dxfId="19" priority="2" stopIfTrue="1" operator="lessThan">
      <formula>0</formula>
    </cfRule>
  </conditionalFormatting>
  <conditionalFormatting sqref="P30">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colBreaks count="1" manualBreakCount="1">
    <brk id="10" max="58" man="1"/>
  </colBreaks>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75" zoomScaleNormal="75" workbookViewId="0"/>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National Guardian Life Insurance Company</v>
      </c>
    </row>
    <row r="9" spans="2:5" s="2" customFormat="1" ht="15.75" customHeight="1" x14ac:dyDescent="0.25">
      <c r="B9" s="54" t="s">
        <v>90</v>
      </c>
    </row>
    <row r="10" spans="2:5" s="2" customFormat="1" ht="15" customHeight="1" x14ac:dyDescent="0.2">
      <c r="B10" s="198" t="str">
        <f>'Cover Page'!C9</f>
        <v>National Guardian Life Insurance Company</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0" x14ac:dyDescent="0.2">
      <c r="B18" s="203" t="s">
        <v>35</v>
      </c>
      <c r="C18" s="212"/>
      <c r="D18" s="350" t="s">
        <v>180</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90" x14ac:dyDescent="0.2">
      <c r="B26" s="203" t="s">
        <v>164</v>
      </c>
      <c r="C26" s="212"/>
      <c r="D26" s="350" t="s">
        <v>163</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105" x14ac:dyDescent="0.2">
      <c r="B33" s="203" t="s">
        <v>166</v>
      </c>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167</v>
      </c>
      <c r="C40" s="212"/>
      <c r="D40" s="350" t="s">
        <v>168</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75" x14ac:dyDescent="0.2">
      <c r="B47" s="203" t="s">
        <v>169</v>
      </c>
      <c r="C47" s="212"/>
      <c r="D47" s="350" t="s">
        <v>170</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0" x14ac:dyDescent="0.2">
      <c r="B55" s="203" t="s">
        <v>171</v>
      </c>
      <c r="C55" s="217"/>
      <c r="D55" s="350" t="s">
        <v>172</v>
      </c>
      <c r="E55" s="218"/>
    </row>
    <row r="56" spans="2:5" s="219" customFormat="1" ht="90" x14ac:dyDescent="0.2">
      <c r="B56" s="203" t="s">
        <v>173</v>
      </c>
      <c r="C56" s="214"/>
      <c r="D56" s="350" t="s">
        <v>174</v>
      </c>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90" x14ac:dyDescent="0.2">
      <c r="B62" s="203" t="s">
        <v>175</v>
      </c>
      <c r="C62" s="217"/>
      <c r="D62" s="350" t="s">
        <v>176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t="s">
        <v>167</v>
      </c>
      <c r="C69" s="217"/>
      <c r="D69" s="350" t="s">
        <v>177</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05" x14ac:dyDescent="0.2">
      <c r="B76" s="203" t="s">
        <v>178</v>
      </c>
      <c r="C76" s="217"/>
      <c r="D76" s="350" t="s">
        <v>179</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4"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view="pageBreakPreview" zoomScale="60" zoomScaleNormal="75" workbookViewId="0">
      <selection activeCell="V5" sqref="V5"/>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9" width="13.7109375" style="9" bestFit="1" customWidth="1"/>
    <col min="10" max="10" width="15.140625"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1" width="16.140625" style="9" bestFit="1" customWidth="1"/>
    <col min="22" max="22" width="16.85546875" style="9" customWidth="1"/>
    <col min="23" max="24" width="17.5703125" style="9" bestFit="1" customWidth="1"/>
    <col min="25"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National Guardian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National Guardian Life Insurance Company</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v>675132</v>
      </c>
      <c r="J21" s="262">
        <v>401779</v>
      </c>
      <c r="K21" s="178"/>
      <c r="L21" s="176"/>
      <c r="M21" s="261">
        <v>84392</v>
      </c>
      <c r="N21" s="262">
        <v>339967</v>
      </c>
      <c r="O21" s="178"/>
      <c r="P21" s="176"/>
      <c r="Q21" s="261">
        <v>306282</v>
      </c>
      <c r="R21" s="262">
        <v>231179</v>
      </c>
      <c r="S21" s="178"/>
      <c r="T21" s="176"/>
      <c r="U21" s="261">
        <v>6413758</v>
      </c>
      <c r="V21" s="262">
        <v>8530084</v>
      </c>
      <c r="W21" s="178"/>
      <c r="X21" s="176"/>
      <c r="Y21" s="263">
        <v>1265873</v>
      </c>
      <c r="Z21" s="262">
        <v>3090610</v>
      </c>
      <c r="AA21" s="178"/>
      <c r="AB21" s="176"/>
    </row>
    <row r="22" spans="1:28" s="43" customFormat="1" ht="30" x14ac:dyDescent="0.2">
      <c r="B22" s="228"/>
      <c r="C22" s="80">
        <v>1.2</v>
      </c>
      <c r="D22" s="230" t="s">
        <v>132</v>
      </c>
      <c r="E22" s="263"/>
      <c r="F22" s="264"/>
      <c r="G22" s="265">
        <f>'Pt 1 Summary of Data'!F24</f>
        <v>0</v>
      </c>
      <c r="H22" s="266">
        <f>SUM(E22:G22)</f>
        <v>0</v>
      </c>
      <c r="I22" s="263">
        <v>675132</v>
      </c>
      <c r="J22" s="264">
        <v>401779</v>
      </c>
      <c r="K22" s="265">
        <f>'Pt 1 Summary of Data'!H24</f>
        <v>0</v>
      </c>
      <c r="L22" s="266">
        <f>SUM(I22:K22)</f>
        <v>1076911</v>
      </c>
      <c r="M22" s="263">
        <v>84392</v>
      </c>
      <c r="N22" s="264">
        <v>339967</v>
      </c>
      <c r="O22" s="265">
        <f>'Pt 1 Summary of Data'!J24</f>
        <v>0</v>
      </c>
      <c r="P22" s="266">
        <f>SUM(M22:O22)</f>
        <v>424359</v>
      </c>
      <c r="Q22" s="263">
        <v>306282</v>
      </c>
      <c r="R22" s="264">
        <v>231179</v>
      </c>
      <c r="S22" s="265">
        <f>'Pt 1 Summary of Data'!L24</f>
        <v>108348.38425</v>
      </c>
      <c r="T22" s="266">
        <f>SUM(Q22:S22)</f>
        <v>645809.38425</v>
      </c>
      <c r="U22" s="263">
        <v>6413758</v>
      </c>
      <c r="V22" s="264">
        <v>8530084</v>
      </c>
      <c r="W22" s="265">
        <f>'Pt 1 Summary of Data'!N24</f>
        <v>18611412.480749998</v>
      </c>
      <c r="X22" s="266">
        <f>SUM(U22:W22)</f>
        <v>33555254.480749995</v>
      </c>
      <c r="Y22" s="263">
        <v>1265873</v>
      </c>
      <c r="Z22" s="264">
        <v>3090610</v>
      </c>
      <c r="AA22" s="265">
        <f>'Pt 1 Summary of Data'!P24</f>
        <v>3217426.0262500001</v>
      </c>
      <c r="AB22" s="266">
        <f>SUM(Y22:AA22)</f>
        <v>7573909.0262500001</v>
      </c>
    </row>
    <row r="23" spans="1:28" s="49" customFormat="1" x14ac:dyDescent="0.2">
      <c r="A23" s="43"/>
      <c r="B23" s="231"/>
      <c r="C23" s="80">
        <v>1.3</v>
      </c>
      <c r="D23" s="230" t="s">
        <v>121</v>
      </c>
      <c r="E23" s="267">
        <f>SUM(E$22)</f>
        <v>0</v>
      </c>
      <c r="F23" s="267">
        <f>SUM(F$22)</f>
        <v>0</v>
      </c>
      <c r="G23" s="267">
        <f>SUM(G$22:G$22)</f>
        <v>0</v>
      </c>
      <c r="H23" s="266">
        <f>SUM(E23:G23)</f>
        <v>0</v>
      </c>
      <c r="I23" s="267">
        <f>SUM(I$22:I$22)</f>
        <v>675132</v>
      </c>
      <c r="J23" s="267">
        <f>SUM(J$22:J$22)</f>
        <v>401779</v>
      </c>
      <c r="K23" s="267">
        <f>SUM(K$22:K$22)</f>
        <v>0</v>
      </c>
      <c r="L23" s="266">
        <f>SUM(I23:K23)</f>
        <v>1076911</v>
      </c>
      <c r="M23" s="267">
        <f>SUM(M$22:M$22)</f>
        <v>84392</v>
      </c>
      <c r="N23" s="267">
        <f>SUM(N$22:N$22)</f>
        <v>339967</v>
      </c>
      <c r="O23" s="267">
        <f>SUM(O$22:O$22)</f>
        <v>0</v>
      </c>
      <c r="P23" s="266">
        <f>SUM(M23:O23)</f>
        <v>424359</v>
      </c>
      <c r="Q23" s="267">
        <f>SUM(Q$22:Q$22)</f>
        <v>306282</v>
      </c>
      <c r="R23" s="267">
        <f>SUM(R$22:R$22)</f>
        <v>231179</v>
      </c>
      <c r="S23" s="267">
        <f>SUM(S$22:S$22)</f>
        <v>108348.38425</v>
      </c>
      <c r="T23" s="266">
        <f>SUM(Q23:S23)</f>
        <v>645809.38425</v>
      </c>
      <c r="U23" s="267">
        <f>SUM(U$22:U$22)</f>
        <v>6413758</v>
      </c>
      <c r="V23" s="267">
        <f>SUM(V$22:V$22)</f>
        <v>8530084</v>
      </c>
      <c r="W23" s="267">
        <f>SUM(W$22:W$22)</f>
        <v>18611412.480749998</v>
      </c>
      <c r="X23" s="266">
        <f>SUM(U23:W23)</f>
        <v>33555254.480749995</v>
      </c>
      <c r="Y23" s="267">
        <f>SUM(Y$22:Y$22)</f>
        <v>1265873</v>
      </c>
      <c r="Z23" s="267">
        <f>SUM(Z$22:Z$22)</f>
        <v>3090610</v>
      </c>
      <c r="AA23" s="267">
        <f>SUM(AA$22:AA$22)</f>
        <v>3217426.0262500001</v>
      </c>
      <c r="AB23" s="266">
        <f>SUM(Y23:AA23)</f>
        <v>7573909.0262500001</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408">
        <v>1018450</v>
      </c>
      <c r="J26" s="407">
        <v>641775</v>
      </c>
      <c r="K26" s="274">
        <f>'Pt 1 Summary of Data'!H21</f>
        <v>19634</v>
      </c>
      <c r="L26" s="266">
        <f>SUM(I26:K26)</f>
        <v>1679859</v>
      </c>
      <c r="M26" s="273">
        <v>127307</v>
      </c>
      <c r="N26" s="264">
        <v>543041</v>
      </c>
      <c r="O26" s="274">
        <f>'Pt 1 Summary of Data'!J21</f>
        <v>16613</v>
      </c>
      <c r="P26" s="266">
        <f>SUM(M26:O26)</f>
        <v>686961</v>
      </c>
      <c r="Q26" s="273">
        <v>462032</v>
      </c>
      <c r="R26" s="264">
        <v>369270</v>
      </c>
      <c r="S26" s="274">
        <f>'Pt 1 Summary of Data'!L21</f>
        <v>342796</v>
      </c>
      <c r="T26" s="266">
        <f>SUM(Q26:S26)</f>
        <v>1174098</v>
      </c>
      <c r="U26" s="273">
        <v>9675275</v>
      </c>
      <c r="V26" s="264">
        <v>13625383</v>
      </c>
      <c r="W26" s="274">
        <f>'Pt 1 Summary of Data'!N21</f>
        <v>25925039</v>
      </c>
      <c r="X26" s="266">
        <f>SUM(U26:W26)</f>
        <v>49225697</v>
      </c>
      <c r="Y26" s="273">
        <v>1909594</v>
      </c>
      <c r="Z26" s="264">
        <v>4936732</v>
      </c>
      <c r="AA26" s="274">
        <f>'Pt 1 Summary of Data'!P21</f>
        <v>4302623</v>
      </c>
      <c r="AB26" s="266">
        <f>SUM(Y26:AA26)</f>
        <v>11148949</v>
      </c>
    </row>
    <row r="27" spans="1:28" s="43" customFormat="1" ht="30" x14ac:dyDescent="0.2">
      <c r="B27" s="228"/>
      <c r="C27" s="80">
        <v>2.2000000000000002</v>
      </c>
      <c r="D27" s="230" t="s">
        <v>84</v>
      </c>
      <c r="E27" s="273"/>
      <c r="F27" s="264"/>
      <c r="G27" s="274">
        <f>'Pt 1 Summary of Data'!F35</f>
        <v>0</v>
      </c>
      <c r="H27" s="266">
        <f>SUM(E27:G27)</f>
        <v>0</v>
      </c>
      <c r="I27" s="408">
        <v>52475</v>
      </c>
      <c r="J27" s="407">
        <v>19342.712500000001</v>
      </c>
      <c r="K27" s="274">
        <f>'Pt 1 Summary of Data'!H35</f>
        <v>0</v>
      </c>
      <c r="L27" s="266">
        <f>SUM(I27:K27)</f>
        <v>71817.712499999994</v>
      </c>
      <c r="M27" s="273">
        <v>6560</v>
      </c>
      <c r="N27" s="264">
        <v>16366</v>
      </c>
      <c r="O27" s="274">
        <f>'Pt 1 Summary of Data'!J35</f>
        <v>0</v>
      </c>
      <c r="P27" s="266">
        <f>SUM(M27:O27)</f>
        <v>22926</v>
      </c>
      <c r="Q27" s="273">
        <v>23806</v>
      </c>
      <c r="R27" s="264">
        <v>11130</v>
      </c>
      <c r="S27" s="274">
        <f>'Pt 1 Summary of Data'!L35</f>
        <v>14313</v>
      </c>
      <c r="T27" s="266">
        <f>SUM(Q27:S27)</f>
        <v>49249</v>
      </c>
      <c r="U27" s="273">
        <v>498511</v>
      </c>
      <c r="V27" s="264">
        <v>410661</v>
      </c>
      <c r="W27" s="274">
        <f>'Pt 1 Summary of Data'!N35</f>
        <v>1101363</v>
      </c>
      <c r="X27" s="266">
        <f>SUM(U27:W27)</f>
        <v>2010535</v>
      </c>
      <c r="Y27" s="273">
        <v>98390</v>
      </c>
      <c r="Z27" s="264">
        <v>148790</v>
      </c>
      <c r="AA27" s="274">
        <f>'Pt 1 Summary of Data'!P35</f>
        <v>179253</v>
      </c>
      <c r="AB27" s="266">
        <f>SUM(Y27:AA27)</f>
        <v>426433</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965975</v>
      </c>
      <c r="J28" s="274">
        <f>J$26-J$27</f>
        <v>622432.28749999998</v>
      </c>
      <c r="K28" s="274">
        <f t="shared" si="0"/>
        <v>19634</v>
      </c>
      <c r="L28" s="112">
        <f>L$26-L$27</f>
        <v>1608041.2875000001</v>
      </c>
      <c r="M28" s="274">
        <f t="shared" si="0"/>
        <v>120747</v>
      </c>
      <c r="N28" s="274">
        <f t="shared" si="0"/>
        <v>526675</v>
      </c>
      <c r="O28" s="274">
        <f t="shared" si="0"/>
        <v>16613</v>
      </c>
      <c r="P28" s="112">
        <f>P$26-P$27</f>
        <v>664035</v>
      </c>
      <c r="Q28" s="274">
        <f t="shared" si="0"/>
        <v>438226</v>
      </c>
      <c r="R28" s="274">
        <f t="shared" si="0"/>
        <v>358140</v>
      </c>
      <c r="S28" s="274">
        <f t="shared" si="0"/>
        <v>328483</v>
      </c>
      <c r="T28" s="112">
        <f>T$26-T$27</f>
        <v>1124849</v>
      </c>
      <c r="U28" s="274">
        <f t="shared" si="0"/>
        <v>9176764</v>
      </c>
      <c r="V28" s="274">
        <f t="shared" si="0"/>
        <v>13214722</v>
      </c>
      <c r="W28" s="274">
        <f t="shared" si="0"/>
        <v>24823676</v>
      </c>
      <c r="X28" s="112">
        <f>X$26-X$27</f>
        <v>47215162</v>
      </c>
      <c r="Y28" s="274">
        <f t="shared" si="0"/>
        <v>1811204</v>
      </c>
      <c r="Z28" s="274">
        <f t="shared" si="0"/>
        <v>4787942</v>
      </c>
      <c r="AA28" s="274">
        <f t="shared" si="0"/>
        <v>4123370</v>
      </c>
      <c r="AB28" s="112">
        <f>AB$26-AB$27</f>
        <v>10722516</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v>9753</v>
      </c>
      <c r="J30" s="279">
        <v>5016</v>
      </c>
      <c r="K30" s="283">
        <f>'Pt 1 Summary of Data'!H49</f>
        <v>0</v>
      </c>
      <c r="L30" s="281">
        <f>SUM(I30:K30)</f>
        <v>14769</v>
      </c>
      <c r="M30" s="282">
        <v>1219</v>
      </c>
      <c r="N30" s="279">
        <v>4244</v>
      </c>
      <c r="O30" s="283">
        <f>'Pt 1 Summary of Data'!J49</f>
        <v>0</v>
      </c>
      <c r="P30" s="281">
        <f>SUM(M30:O30)</f>
        <v>5463</v>
      </c>
      <c r="Q30" s="278">
        <v>4425</v>
      </c>
      <c r="R30" s="279">
        <v>2886</v>
      </c>
      <c r="S30" s="280">
        <f>'Pt 1 Summary of Data'!L49</f>
        <v>603.16666666666663</v>
      </c>
      <c r="T30" s="281">
        <f>SUM(Q30:S30)</f>
        <v>7914.166666666667</v>
      </c>
      <c r="U30" s="282">
        <v>92656</v>
      </c>
      <c r="V30" s="279">
        <v>106497</v>
      </c>
      <c r="W30" s="283">
        <f>'Pt 1 Summary of Data'!N49</f>
        <v>50969.583333333336</v>
      </c>
      <c r="X30" s="281">
        <f>SUM(U30:W30)</f>
        <v>250122.58333333334</v>
      </c>
      <c r="Y30" s="282">
        <v>18287</v>
      </c>
      <c r="Z30" s="279">
        <v>38586</v>
      </c>
      <c r="AA30" s="283">
        <f>'Pt 1 Summary of Data'!P49</f>
        <v>8815.25</v>
      </c>
      <c r="AB30" s="281">
        <f>SUM(Y30:AA30)</f>
        <v>65688.25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f>IF(L30&lt;1000,"Not Required to Calculate",L23/L28)</f>
        <v>0.66970357563036143</v>
      </c>
      <c r="M33" s="292"/>
      <c r="N33" s="293"/>
      <c r="O33" s="293"/>
      <c r="P33" s="294">
        <f>IF(P30&lt;1000,"Not Required to Calculate",P23/P28)</f>
        <v>0.63906119406356587</v>
      </c>
      <c r="Q33" s="292"/>
      <c r="R33" s="293"/>
      <c r="S33" s="293"/>
      <c r="T33" s="294">
        <f>IF(T30&lt;1000,"Not Required to Calculate",T23/T28)</f>
        <v>0.57412984698390623</v>
      </c>
      <c r="U33" s="292"/>
      <c r="V33" s="293"/>
      <c r="W33" s="293"/>
      <c r="X33" s="294">
        <f>IF(X30&lt;1000,"Not Required to Calculate",X23/X28)</f>
        <v>0.7106881149904769</v>
      </c>
      <c r="Y33" s="292"/>
      <c r="Z33" s="293"/>
      <c r="AA33" s="293"/>
      <c r="AB33" s="294">
        <f>IF(AB30&lt;1000,"Not Required to Calculate",AB23/AB28)</f>
        <v>0.70635558167971024</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S37" s="406"/>
      <c r="T37" s="406"/>
      <c r="U37" s="406"/>
      <c r="V37" s="406"/>
      <c r="W37" s="406"/>
      <c r="X37" s="406"/>
      <c r="Y37" s="406"/>
      <c r="Z37" s="405"/>
      <c r="AA37" s="406"/>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7" fitToWidth="0" orientation="landscape" r:id="rId1"/>
  <headerFooter alignWithMargins="0">
    <oddFooter>&amp;LMedical Loss Ratio Reporting Form&amp;C Page &amp;P of &amp;N&amp;R[&amp;A]</oddFooter>
  </headerFooter>
  <colBreaks count="2" manualBreakCount="2">
    <brk id="12" max="40" man="1"/>
    <brk id="20" max="4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75" zoomScaleNormal="75" workbookViewId="0"/>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National Guardian Life Insurance Company</v>
      </c>
    </row>
    <row r="9" spans="2:3" s="2" customFormat="1" ht="15.75" customHeight="1" x14ac:dyDescent="0.25">
      <c r="B9" s="54" t="s">
        <v>90</v>
      </c>
    </row>
    <row r="10" spans="2:3" s="2" customFormat="1" ht="15.75" customHeight="1" x14ac:dyDescent="0.25">
      <c r="B10" s="298" t="str">
        <f>'Cover Page'!C9</f>
        <v>National Guardian Life Insurance Company</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75" zoomScaleNormal="75"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National Guardian Life Insurance Company</v>
      </c>
      <c r="D8" s="347" t="s">
        <v>91</v>
      </c>
    </row>
    <row r="9" spans="2:4" ht="15.75" customHeight="1" x14ac:dyDescent="0.25">
      <c r="B9" s="54" t="s">
        <v>90</v>
      </c>
    </row>
    <row r="10" spans="2:4" ht="15.75" customHeight="1" x14ac:dyDescent="0.25">
      <c r="B10" s="298" t="str">
        <f>'Cover Page'!C9</f>
        <v>National Guardian Life Insurance Company</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Guardian Life Insurance Company 2018 Dental MLR Report</dc:title>
  <dc:creator/>
  <cp:lastModifiedBy/>
  <dcterms:created xsi:type="dcterms:W3CDTF">2014-04-29T18:43:25Z</dcterms:created>
  <dcterms:modified xsi:type="dcterms:W3CDTF">2019-09-10T21:14:45Z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