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codeName="{564CA151-5A5B-428A-3C10-775976492406}"/>
  <workbookPr filterPrivacy="1" codeName="ThisWorkbook" defaultThemeVersion="124226"/>
  <xr:revisionPtr revIDLastSave="0" documentId="8_{FEB65B6D-A7BB-42F8-867F-739C455F96EF}" xr6:coauthVersionLast="45" xr6:coauthVersionMax="45" xr10:uidLastSave="{00000000-0000-0000-0000-000000000000}"/>
  <bookViews>
    <workbookView xWindow="-120" yWindow="-120" windowWidth="20730" windowHeight="11160" tabRatio="646" firstSheet="2" activeTab="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33" i="10" l="1"/>
  <c r="T27" i="10"/>
  <c r="T28" i="10" s="1"/>
  <c r="S28" i="10"/>
  <c r="X33" i="10"/>
  <c r="AA28" i="10"/>
  <c r="K28" i="10"/>
  <c r="G28" i="10"/>
  <c r="L33" i="10"/>
  <c r="P33" i="10"/>
  <c r="H33" i="10"/>
  <c r="O28" i="10"/>
</calcChain>
</file>

<file path=xl/sharedStrings.xml><?xml version="1.0" encoding="utf-8"?>
<sst xmlns="http://schemas.openxmlformats.org/spreadsheetml/2006/main" count="311" uniqueCount="170">
  <si>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</si>
  <si>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</si>
  <si>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</si>
  <si>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</si>
  <si>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</si>
  <si>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</si>
  <si>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</si>
  <si>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</si>
  <si>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</si>
  <si>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</si>
  <si>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</si>
  <si>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</si>
  <si>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</si>
  <si>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</si>
  <si>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</si>
  <si>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</si>
  <si>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</si>
  <si>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</si>
  <si>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</si>
  <si>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</si>
  <si>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</si>
  <si>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</si>
  <si>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</si>
  <si>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</si>
  <si>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</si>
  <si>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</si>
  <si>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</si>
  <si>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</si>
  <si>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</si>
  <si>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</si>
  <si>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</si>
  <si>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</si>
  <si>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</si>
  <si>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</si>
  <si>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</si>
  <si>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</si>
  <si>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</si>
  <si>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</si>
  <si>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</si>
  <si>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</si>
  <si>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</si>
  <si>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</si>
  <si>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</si>
  <si>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</si>
  <si>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</si>
  <si>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</si>
  <si>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</si>
  <si>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</si>
  <si>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</si>
  <si>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</si>
  <si>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</si>
  <si>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</si>
  <si>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</si>
  <si>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</si>
  <si>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</si>
  <si>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</si>
  <si>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</si>
  <si>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</si>
  <si>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</si>
  <si>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</si>
  <si>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</si>
  <si>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</si>
  <si>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</si>
  <si>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</si>
  <si>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</si>
  <si>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</si>
  <si>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</si>
  <si>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</si>
  <si>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</si>
  <si>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</si>
  <si>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</si>
  <si>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</si>
  <si>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</si>
  <si>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</si>
  <si>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</si>
  <si>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</si>
  <si>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</si>
  <si>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</si>
  <si>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</si>
  <si>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</si>
  <si>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</si>
  <si>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</si>
  <si>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</si>
  <si>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</si>
  <si>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</si>
  <si>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</si>
  <si>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</si>
  <si>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</si>
  <si>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</si>
  <si>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</si>
  <si>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</si>
  <si>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</si>
  <si>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</si>
  <si>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</si>
  <si>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</si>
  <si>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</si>
  <si>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</si>
  <si>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</si>
  <si>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</si>
  <si>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</si>
  <si>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</si>
  <si>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</si>
  <si>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</si>
  <si>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</si>
  <si>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</si>
  <si>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</si>
  <si>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</si>
  <si>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</si>
  <si>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</si>
  <si>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</si>
  <si>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</si>
  <si>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</si>
  <si>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</si>
  <si>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</si>
  <si>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</si>
  <si>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</si>
  <si>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</si>
  <si>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</si>
  <si>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</si>
  <si>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</si>
  <si>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</si>
  <si>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</si>
  <si>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</si>
  <si>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</si>
  <si>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</si>
  <si>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</si>
  <si>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</si>
  <si>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</si>
  <si>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</si>
  <si>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</si>
  <si>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</si>
  <si>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</si>
  <si>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</si>
  <si>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</si>
  <si>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</si>
  <si>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</si>
  <si>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</si>
  <si>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</si>
  <si>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</si>
  <si>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</si>
  <si>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</si>
  <si>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</si>
  <si>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</si>
  <si>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</si>
  <si>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</si>
  <si>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</si>
  <si>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</si>
  <si>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</si>
  <si>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</si>
  <si>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</si>
  <si>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</si>
  <si>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</si>
  <si>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</si>
  <si>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</si>
  <si>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</si>
  <si>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</si>
  <si>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</si>
  <si>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</si>
  <si>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</si>
  <si>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</si>
  <si>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Dearborn Life Insurance Company</t>
  </si>
  <si>
    <t>Health Insurer</t>
  </si>
  <si>
    <t>NO</t>
  </si>
  <si>
    <t>2020</t>
  </si>
  <si>
    <t>Actual - no allocation</t>
  </si>
  <si>
    <t xml:space="preserve">Actual Expense allocated based on Premium </t>
  </si>
  <si>
    <t>Actual premium tax expense is calculated at 2.35% of premium</t>
  </si>
  <si>
    <t>None</t>
  </si>
  <si>
    <t xml:space="preserve"> </t>
  </si>
  <si>
    <t>Federal Income Tax rate is 20.61% of Net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</si>
</sst>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5">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zoomScaleNormal="100" workbookViewId="0">
      <selection activeCell="C6" sqref="C6"/>
    </sheetView>
  </sheetViews>
  <sheetFormatPr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163</v>
      </c>
    </row>
    <row r="7" spans="1:3" ht="15.75" x14ac:dyDescent="0.2">
      <c r="A7" s="32" t="s">
        <v>1</v>
      </c>
      <c r="B7" s="33" t="s">
        <v>134</v>
      </c>
      <c r="C7" s="35"/>
    </row>
    <row r="8" spans="1:3" ht="15.75" x14ac:dyDescent="0.2">
      <c r="A8" s="32" t="s">
        <v>2</v>
      </c>
      <c r="B8" s="33" t="s">
        <v>88</v>
      </c>
      <c r="C8" s="34" t="s">
        <v>160</v>
      </c>
    </row>
    <row r="9" spans="1:3" ht="15.75" x14ac:dyDescent="0.2">
      <c r="A9" s="32" t="s">
        <v>3</v>
      </c>
      <c r="B9" s="33" t="s">
        <v>89</v>
      </c>
      <c r="C9" s="34" t="s">
        <v>161</v>
      </c>
    </row>
    <row r="10" spans="1:3" ht="16.5" thickBot="1" x14ac:dyDescent="0.3">
      <c r="A10" s="36" t="s">
        <v>4</v>
      </c>
      <c r="B10" s="37" t="s">
        <v>86</v>
      </c>
      <c r="C10" s="38"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zoomScale="60" zoomScaleNormal="60" workbookViewId="0">
      <selection activeCell="N51" sqref="N51"/>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hidden="1" customWidth="1"/>
    <col min="6" max="6" width="25.28515625" style="25" hidden="1" customWidth="1"/>
    <col min="7" max="10" width="19.42578125" style="25" hidden="1" customWidth="1"/>
    <col min="11"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Dearborn Life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t="str">
        <f>'Cover Page'!C9</f>
        <v>Health Insurer</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2020</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12/31/2020</v>
      </c>
      <c r="F18" s="63">
        <f>DATE(YEAR(E18)+0,MONTH(E18)+3,DAY(E18)+0)</f>
        <v>44286</v>
      </c>
      <c r="G18" s="62" t="str">
        <f>"12/31/"&amp;""&amp;'Cover Page'!C$6</f>
        <v>12/31/2020</v>
      </c>
      <c r="H18" s="64">
        <f>DATE(YEAR(G18)+0,MONTH(G18)+3,DAY(G18)+0)</f>
        <v>44286</v>
      </c>
      <c r="I18" s="62" t="str">
        <f>"12/31/"&amp;""&amp;'Cover Page'!C$6</f>
        <v>12/31/2020</v>
      </c>
      <c r="J18" s="64">
        <f>DATE(YEAR(I18)+0,MONTH(I18)+3,DAY(I18)+0)</f>
        <v>44286</v>
      </c>
      <c r="K18" s="62" t="str">
        <f>"12/31/"&amp;""&amp;'Cover Page'!C$6</f>
        <v>12/31/2020</v>
      </c>
      <c r="L18" s="64">
        <f>DATE(YEAR(K18)+0,MONTH(K18)+3,DAY(K18)+0)</f>
        <v>44286</v>
      </c>
      <c r="M18" s="62" t="str">
        <f>"12/31/"&amp;""&amp;'Cover Page'!C$6</f>
        <v>12/31/2020</v>
      </c>
      <c r="N18" s="64">
        <f>DATE(YEAR(M18)+0,MONTH(M18)+3,DAY(M18)+0)</f>
        <v>44286</v>
      </c>
      <c r="O18" s="62" t="str">
        <f>"12/31/"&amp;""&amp;'Cover Page'!C$6</f>
        <v>12/31/2020</v>
      </c>
      <c r="P18" s="64">
        <f>DATE(YEAR(O18)+0,MONTH(O18)+3,DAY(O18)+0)</f>
        <v>44286</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0</v>
      </c>
      <c r="L21" s="83">
        <f>'Pt 2 Premium and Claims'!L22+'Pt 2 Premium and Claims'!L23-'Pt 2 Premium and Claims'!L24-'Pt 2 Premium and Claims'!L25</f>
        <v>0</v>
      </c>
      <c r="M21" s="82">
        <f>'Pt 2 Premium and Claims'!M22+'Pt 2 Premium and Claims'!M23-'Pt 2 Premium and Claims'!M24-'Pt 2 Premium and Claims'!M25</f>
        <v>492370.86039999983</v>
      </c>
      <c r="N21" s="83">
        <f>'Pt 2 Premium and Claims'!N22+'Pt 2 Premium and Claims'!N23-'Pt 2 Premium and Claims'!N24-'Pt 2 Premium and Claims'!N25</f>
        <v>492160.80040000007</v>
      </c>
      <c r="O21" s="82">
        <f>'Pt 2 Premium and Claims'!O22+'Pt 2 Premium and Claims'!O23-'Pt 2 Premium and Claims'!O24-'Pt 2 Premium and Claims'!O25</f>
        <v>0</v>
      </c>
      <c r="P21" s="83">
        <f>'Pt 2 Premium and Claims'!P22+'Pt 2 Premium and Claims'!P23-'Pt 2 Premium and Claims'!P24-'Pt 2 Premium and Claims'!P25</f>
        <v>0</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0</v>
      </c>
      <c r="L24" s="83">
        <f>'Pt 2 Premium and Claims'!L51</f>
        <v>0</v>
      </c>
      <c r="M24" s="82">
        <f>'Pt 2 Premium and Claims'!M51</f>
        <v>228476.174</v>
      </c>
      <c r="N24" s="83">
        <f>'Pt 2 Premium and Claims'!N51</f>
        <v>216892.15999999992</v>
      </c>
      <c r="O24" s="82">
        <f>'Pt 2 Premium and Claims'!O51</f>
        <v>0</v>
      </c>
      <c r="P24" s="83">
        <f>'Pt 2 Premium and Claims'!P51</f>
        <v>0</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c r="L28" s="108"/>
      <c r="M28" s="106">
        <v>24449</v>
      </c>
      <c r="N28" s="105">
        <v>26806</v>
      </c>
      <c r="O28" s="106"/>
      <c r="P28" s="108"/>
    </row>
    <row r="29" spans="2:16" s="39" customFormat="1" ht="30" x14ac:dyDescent="0.2">
      <c r="B29" s="97"/>
      <c r="C29" s="101"/>
      <c r="D29" s="81" t="s">
        <v>67</v>
      </c>
      <c r="E29" s="106"/>
      <c r="F29" s="108"/>
      <c r="G29" s="104"/>
      <c r="H29" s="105"/>
      <c r="I29" s="106"/>
      <c r="J29" s="107"/>
      <c r="K29" s="106"/>
      <c r="L29" s="108"/>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c r="L31" s="108"/>
      <c r="M31" s="106"/>
      <c r="N31" s="105"/>
      <c r="O31" s="106"/>
      <c r="P31" s="108"/>
    </row>
    <row r="32" spans="2:16" x14ac:dyDescent="0.2">
      <c r="B32" s="79"/>
      <c r="C32" s="101"/>
      <c r="D32" s="109" t="s">
        <v>104</v>
      </c>
      <c r="E32" s="106"/>
      <c r="F32" s="108"/>
      <c r="G32" s="104"/>
      <c r="H32" s="105"/>
      <c r="I32" s="106"/>
      <c r="J32" s="107"/>
      <c r="K32" s="106"/>
      <c r="L32" s="108"/>
      <c r="M32" s="106">
        <v>11571</v>
      </c>
      <c r="N32" s="105">
        <v>11566</v>
      </c>
      <c r="O32" s="106"/>
      <c r="P32" s="108"/>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c r="L34" s="108"/>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0</v>
      </c>
      <c r="L35" s="112">
        <f t="shared" si="0"/>
        <v>0</v>
      </c>
      <c r="M35" s="111">
        <f t="shared" si="0"/>
        <v>36020</v>
      </c>
      <c r="N35" s="112">
        <f t="shared" si="0"/>
        <v>38372</v>
      </c>
      <c r="O35" s="111">
        <f t="shared" si="0"/>
        <v>0</v>
      </c>
      <c r="P35" s="112">
        <f t="shared" si="0"/>
        <v>0</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c r="N38" s="108"/>
      <c r="O38" s="106"/>
      <c r="P38" s="108"/>
    </row>
    <row r="39" spans="2:16" x14ac:dyDescent="0.2">
      <c r="B39" s="116"/>
      <c r="C39" s="101">
        <v>4.2</v>
      </c>
      <c r="D39" s="109" t="s">
        <v>19</v>
      </c>
      <c r="E39" s="106"/>
      <c r="F39" s="108"/>
      <c r="G39" s="106"/>
      <c r="H39" s="108"/>
      <c r="I39" s="106"/>
      <c r="J39" s="108"/>
      <c r="K39" s="106"/>
      <c r="L39" s="108"/>
      <c r="M39" s="106">
        <v>46606</v>
      </c>
      <c r="N39" s="108">
        <v>46586</v>
      </c>
      <c r="O39" s="106"/>
      <c r="P39" s="108"/>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c r="N41" s="108"/>
      <c r="O41" s="110"/>
      <c r="P41" s="108"/>
    </row>
    <row r="42" spans="2:16" ht="30" x14ac:dyDescent="0.2">
      <c r="B42" s="116"/>
      <c r="C42" s="117"/>
      <c r="D42" s="81" t="s">
        <v>123</v>
      </c>
      <c r="E42" s="110"/>
      <c r="F42" s="108"/>
      <c r="G42" s="110"/>
      <c r="H42" s="108"/>
      <c r="I42" s="110"/>
      <c r="J42" s="108"/>
      <c r="K42" s="110"/>
      <c r="L42" s="108"/>
      <c r="M42" s="110">
        <v>87093</v>
      </c>
      <c r="N42" s="108">
        <v>87055</v>
      </c>
      <c r="O42" s="110"/>
      <c r="P42" s="108"/>
    </row>
    <row r="43" spans="2:16" x14ac:dyDescent="0.2">
      <c r="B43" s="116"/>
      <c r="C43" s="101">
        <v>4.4000000000000004</v>
      </c>
      <c r="D43" s="109" t="s">
        <v>20</v>
      </c>
      <c r="E43" s="110"/>
      <c r="F43" s="104"/>
      <c r="G43" s="110"/>
      <c r="H43" s="104"/>
      <c r="I43" s="110"/>
      <c r="J43" s="104"/>
      <c r="K43" s="110"/>
      <c r="L43" s="104"/>
      <c r="M43" s="110"/>
      <c r="N43" s="104"/>
      <c r="O43" s="110"/>
      <c r="P43" s="108"/>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0</v>
      </c>
      <c r="L44" s="83">
        <f t="shared" si="1"/>
        <v>0</v>
      </c>
      <c r="M44" s="82">
        <f t="shared" si="1"/>
        <v>133699</v>
      </c>
      <c r="N44" s="118">
        <f t="shared" si="1"/>
        <v>133641</v>
      </c>
      <c r="O44" s="82">
        <f t="shared" si="1"/>
        <v>0</v>
      </c>
      <c r="P44" s="83">
        <f t="shared" si="1"/>
        <v>0</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c r="L47" s="126"/>
      <c r="M47" s="125">
        <v>677</v>
      </c>
      <c r="N47" s="126">
        <v>677</v>
      </c>
      <c r="O47" s="125"/>
      <c r="P47" s="103"/>
    </row>
    <row r="48" spans="2:16" s="39" customFormat="1" x14ac:dyDescent="0.2">
      <c r="B48" s="97"/>
      <c r="C48" s="101">
        <v>5.2</v>
      </c>
      <c r="D48" s="109" t="s">
        <v>27</v>
      </c>
      <c r="E48" s="125"/>
      <c r="F48" s="126"/>
      <c r="G48" s="125"/>
      <c r="H48" s="126"/>
      <c r="I48" s="125"/>
      <c r="J48" s="126"/>
      <c r="K48" s="125"/>
      <c r="L48" s="126"/>
      <c r="M48" s="125">
        <v>8764</v>
      </c>
      <c r="N48" s="126">
        <v>8770</v>
      </c>
      <c r="O48" s="125"/>
      <c r="P48" s="127"/>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0</v>
      </c>
      <c r="L49" s="129">
        <f t="shared" si="2"/>
        <v>0</v>
      </c>
      <c r="M49" s="128">
        <f>M48/12</f>
        <v>730.33333333333337</v>
      </c>
      <c r="N49" s="129">
        <f>N48/12</f>
        <v>730.83333333333337</v>
      </c>
      <c r="O49" s="128">
        <f t="shared" si="2"/>
        <v>0</v>
      </c>
      <c r="P49" s="129">
        <f t="shared" si="2"/>
        <v>0</v>
      </c>
    </row>
    <row r="50" spans="2:16" ht="45" customHeight="1" x14ac:dyDescent="0.2">
      <c r="B50" s="130"/>
      <c r="C50" s="131"/>
      <c r="D50" s="132"/>
      <c r="E50" s="334" t="str">
        <f>"Grand Total as of "&amp;""&amp;TEXT(E$18,"MM/DD/YYYY")&amp;" for ALL markets in col. 1-12."</f>
        <v>Grand Total as of 12/31/2020 for ALL markets in col. 1-12.</v>
      </c>
      <c r="F50" s="133"/>
      <c r="G50" s="133"/>
      <c r="H50" s="133"/>
      <c r="I50" s="133"/>
      <c r="J50" s="133"/>
      <c r="K50" s="134"/>
      <c r="L50" s="133"/>
      <c r="M50" s="133"/>
      <c r="N50" s="133"/>
      <c r="O50" s="133"/>
      <c r="P50" s="135"/>
    </row>
    <row r="51" spans="2:16" x14ac:dyDescent="0.2">
      <c r="B51" s="139" t="s">
        <v>56</v>
      </c>
      <c r="C51" s="140" t="s">
        <v>53</v>
      </c>
      <c r="D51" s="141"/>
      <c r="E51" s="392"/>
      <c r="F51" s="142"/>
      <c r="G51" s="142"/>
      <c r="H51" s="142"/>
      <c r="I51" s="142"/>
      <c r="J51" s="142"/>
      <c r="K51" s="138"/>
      <c r="L51" s="142"/>
      <c r="M51" s="142"/>
      <c r="N51" s="142"/>
      <c r="O51" s="142"/>
      <c r="P51" s="143"/>
    </row>
    <row r="52" spans="2:16" ht="15.75" thickBot="1" x14ac:dyDescent="0.25">
      <c r="B52" s="144" t="s">
        <v>57</v>
      </c>
      <c r="C52" s="145" t="s">
        <v>129</v>
      </c>
      <c r="D52" s="146"/>
      <c r="E52" s="147"/>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A10" zoomScale="70" zoomScaleNormal="70" workbookViewId="0">
      <selection activeCell="M36" sqref="M36"/>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hidden="1" customWidth="1"/>
    <col min="6" max="6" width="27.42578125" style="11" hidden="1" customWidth="1"/>
    <col min="7" max="7" width="17.85546875" style="11" hidden="1" customWidth="1"/>
    <col min="8" max="8" width="25.140625" style="11" hidden="1" customWidth="1"/>
    <col min="9" max="10" width="19.42578125" style="11" hidden="1" customWidth="1"/>
    <col min="11"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Dearborn Life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t="str">
        <f>'Cover Page'!C9</f>
        <v>Health Insurer</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2020</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12/31/2020</v>
      </c>
      <c r="F19" s="63">
        <f>DATE(YEAR(E19)+0,MONTH(E19)+3,DAY(E19)+0)</f>
        <v>44286</v>
      </c>
      <c r="G19" s="62" t="str">
        <f>"12/31/"&amp;""&amp;'Cover Page'!C$6</f>
        <v>12/31/2020</v>
      </c>
      <c r="H19" s="64">
        <f>DATE(YEAR(G19)+0,MONTH(G19)+3,DAY(G19)+0)</f>
        <v>44286</v>
      </c>
      <c r="I19" s="62" t="str">
        <f>"12/31/"&amp;""&amp;'Cover Page'!C$6</f>
        <v>12/31/2020</v>
      </c>
      <c r="J19" s="64">
        <f>DATE(YEAR(I19)+0,MONTH(I19)+3,DAY(I19)+0)</f>
        <v>44286</v>
      </c>
      <c r="K19" s="62" t="str">
        <f>"12/31/"&amp;""&amp;'Cover Page'!C$6</f>
        <v>12/31/2020</v>
      </c>
      <c r="L19" s="64">
        <f>DATE(YEAR(K19)+0,MONTH(K19)+3,DAY(K19)+0)</f>
        <v>44286</v>
      </c>
      <c r="M19" s="62" t="str">
        <f>"12/31/"&amp;""&amp;'Cover Page'!C$6</f>
        <v>12/31/2020</v>
      </c>
      <c r="N19" s="64">
        <f>DATE(YEAR(M19)+0,MONTH(M19)+3,DAY(M19)+0)</f>
        <v>44286</v>
      </c>
      <c r="O19" s="62" t="str">
        <f>"12/31/"&amp;""&amp;'Cover Page'!C$6</f>
        <v>12/31/2020</v>
      </c>
      <c r="P19" s="64">
        <f>DATE(YEAR(O19)+0,MONTH(O19)+3,DAY(O19)+0)</f>
        <v>44286</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c r="L22" s="166"/>
      <c r="M22" s="165">
        <v>492370.86039999983</v>
      </c>
      <c r="N22" s="166">
        <v>492160.80040000007</v>
      </c>
      <c r="O22" s="165"/>
      <c r="P22" s="166"/>
    </row>
    <row r="23" spans="1:16" s="25" customFormat="1" x14ac:dyDescent="0.2">
      <c r="A23" s="39"/>
      <c r="B23" s="79"/>
      <c r="C23" s="80">
        <v>1.2</v>
      </c>
      <c r="D23" s="109" t="s">
        <v>16</v>
      </c>
      <c r="E23" s="165"/>
      <c r="F23" s="166"/>
      <c r="G23" s="165"/>
      <c r="H23" s="166"/>
      <c r="I23" s="165"/>
      <c r="J23" s="166"/>
      <c r="K23" s="165"/>
      <c r="L23" s="166"/>
      <c r="M23" s="165"/>
      <c r="N23" s="166"/>
      <c r="O23" s="165"/>
      <c r="P23" s="166"/>
    </row>
    <row r="24" spans="1:16" s="25" customFormat="1" x14ac:dyDescent="0.2">
      <c r="A24" s="39"/>
      <c r="B24" s="79"/>
      <c r="C24" s="80">
        <v>1.3</v>
      </c>
      <c r="D24" s="109" t="s">
        <v>34</v>
      </c>
      <c r="E24" s="165"/>
      <c r="F24" s="166"/>
      <c r="G24" s="165"/>
      <c r="H24" s="166"/>
      <c r="I24" s="165"/>
      <c r="J24" s="166"/>
      <c r="K24" s="165"/>
      <c r="L24" s="166"/>
      <c r="M24" s="165"/>
      <c r="N24" s="166"/>
      <c r="O24" s="165"/>
      <c r="P24" s="166"/>
    </row>
    <row r="25" spans="1:16" s="25" customFormat="1" x14ac:dyDescent="0.2">
      <c r="A25" s="39"/>
      <c r="B25" s="79"/>
      <c r="C25" s="80">
        <v>1.4</v>
      </c>
      <c r="D25" s="109" t="s">
        <v>17</v>
      </c>
      <c r="E25" s="165"/>
      <c r="F25" s="166"/>
      <c r="G25" s="165"/>
      <c r="H25" s="166"/>
      <c r="I25" s="165"/>
      <c r="J25" s="166"/>
      <c r="K25" s="165"/>
      <c r="L25" s="166"/>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c r="L29" s="176"/>
      <c r="M29" s="165">
        <v>214393.07</v>
      </c>
      <c r="N29" s="176"/>
      <c r="O29" s="165"/>
      <c r="P29" s="176"/>
    </row>
    <row r="30" spans="1:16" s="25" customFormat="1" ht="28.5" customHeight="1" x14ac:dyDescent="0.2">
      <c r="A30" s="39"/>
      <c r="B30" s="79"/>
      <c r="C30" s="80"/>
      <c r="D30" s="81" t="s">
        <v>54</v>
      </c>
      <c r="E30" s="177"/>
      <c r="F30" s="166"/>
      <c r="G30" s="177"/>
      <c r="H30" s="166"/>
      <c r="I30" s="177"/>
      <c r="J30" s="166"/>
      <c r="K30" s="177"/>
      <c r="L30" s="166"/>
      <c r="M30" s="177"/>
      <c r="N30" s="166">
        <v>213863.83999999991</v>
      </c>
      <c r="O30" s="177"/>
      <c r="P30" s="166"/>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c r="L32" s="176"/>
      <c r="M32" s="165"/>
      <c r="N32" s="178"/>
      <c r="O32" s="165"/>
      <c r="P32" s="176"/>
    </row>
    <row r="33" spans="1:16" s="39" customFormat="1" ht="30" x14ac:dyDescent="0.2">
      <c r="B33" s="97"/>
      <c r="C33" s="80"/>
      <c r="D33" s="81" t="s">
        <v>44</v>
      </c>
      <c r="E33" s="177"/>
      <c r="F33" s="166"/>
      <c r="G33" s="177"/>
      <c r="H33" s="179"/>
      <c r="I33" s="177"/>
      <c r="J33" s="166"/>
      <c r="K33" s="177"/>
      <c r="L33" s="166"/>
      <c r="M33" s="177"/>
      <c r="N33" s="179"/>
      <c r="O33" s="177"/>
      <c r="P33" s="166"/>
    </row>
    <row r="34" spans="1:16" s="25" customFormat="1" x14ac:dyDescent="0.2">
      <c r="A34" s="39"/>
      <c r="B34" s="79"/>
      <c r="C34" s="80">
        <v>2.2999999999999998</v>
      </c>
      <c r="D34" s="109" t="s">
        <v>28</v>
      </c>
      <c r="E34" s="165"/>
      <c r="F34" s="176"/>
      <c r="G34" s="165"/>
      <c r="H34" s="178"/>
      <c r="I34" s="165"/>
      <c r="J34" s="176"/>
      <c r="K34" s="165"/>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v>14083.104000000001</v>
      </c>
      <c r="N36" s="178"/>
      <c r="O36" s="165"/>
      <c r="P36" s="176"/>
    </row>
    <row r="37" spans="1:16" s="39" customFormat="1" ht="30" x14ac:dyDescent="0.2">
      <c r="B37" s="97"/>
      <c r="C37" s="80"/>
      <c r="D37" s="81" t="s">
        <v>43</v>
      </c>
      <c r="E37" s="177"/>
      <c r="F37" s="166"/>
      <c r="G37" s="177"/>
      <c r="H37" s="179"/>
      <c r="I37" s="177"/>
      <c r="J37" s="166"/>
      <c r="K37" s="177"/>
      <c r="L37" s="166"/>
      <c r="M37" s="177"/>
      <c r="N37" s="179">
        <v>3028.32</v>
      </c>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0</v>
      </c>
      <c r="L51" s="190">
        <f>L30+L33+L37+L41+L44+L47+L48+L50</f>
        <v>0</v>
      </c>
      <c r="M51" s="189">
        <f>M29+M32-M34+M36-M38+M40+M43-M45+M47+M48-M49+M50</f>
        <v>228476.174</v>
      </c>
      <c r="N51" s="190">
        <f>N30+N33+N37+N41+N44+N47+N48+N50</f>
        <v>216892.15999999992</v>
      </c>
      <c r="O51" s="189">
        <f>O29+O32-O34+O36-O38+O40+O43-O45+O47+O48-O49+O50</f>
        <v>0</v>
      </c>
      <c r="P51" s="190">
        <f>P30+P33+P37+P41+P44+P47+P48+P50</f>
        <v>0</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14" zoomScaleNormal="100" workbookViewId="0">
      <selection activeCell="D27" sqref="D27"/>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Dearborn Life Insurance Company</v>
      </c>
    </row>
    <row r="9" spans="2:5" s="2" customFormat="1" ht="15.75" customHeight="1" x14ac:dyDescent="0.25">
      <c r="B9" s="54" t="s">
        <v>90</v>
      </c>
    </row>
    <row r="10" spans="2:5" s="2" customFormat="1" ht="15" customHeight="1" x14ac:dyDescent="0.2">
      <c r="B10" s="198" t="str">
        <f>'Cover Page'!C9</f>
        <v>Health Insurer</v>
      </c>
    </row>
    <row r="11" spans="2:5" s="2" customFormat="1" ht="15.75" x14ac:dyDescent="0.25">
      <c r="B11" s="54" t="s">
        <v>85</v>
      </c>
    </row>
    <row r="12" spans="2:5" s="2" customFormat="1" x14ac:dyDescent="0.2">
      <c r="B12" s="198" t="str">
        <f>'Cover Page'!C6</f>
        <v>2020</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203"/>
      <c r="C18" s="212"/>
      <c r="D18" s="350" t="s">
        <v>164</v>
      </c>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203"/>
      <c r="C26" s="212"/>
      <c r="D26" s="350" t="s">
        <v>169</v>
      </c>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c r="C33" s="212"/>
      <c r="D33" s="350" t="s">
        <v>165</v>
      </c>
      <c r="E33" s="208"/>
    </row>
    <row r="34" spans="2:5" s="199" customFormat="1" ht="35.25" customHeight="1" x14ac:dyDescent="0.2">
      <c r="B34" s="203"/>
      <c r="C34" s="212"/>
      <c r="D34" s="350" t="s">
        <v>166</v>
      </c>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t="s">
        <v>167</v>
      </c>
      <c r="C40" s="212"/>
      <c r="D40" s="350"/>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c r="C47" s="212"/>
      <c r="D47" s="350" t="s">
        <v>164</v>
      </c>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t="s">
        <v>167</v>
      </c>
      <c r="C55" s="217"/>
      <c r="D55" s="350"/>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203" t="s">
        <v>168</v>
      </c>
      <c r="C62" s="217"/>
      <c r="D62" s="350" t="s">
        <v>165</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c r="C69" s="217"/>
      <c r="D69" s="350" t="s">
        <v>164</v>
      </c>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5.25" customHeight="1" x14ac:dyDescent="0.2">
      <c r="B76" s="203"/>
      <c r="C76" s="217"/>
      <c r="D76" s="350" t="s">
        <v>165</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A15" zoomScale="80" zoomScaleNormal="80" workbookViewId="0">
      <selection activeCell="W30" sqref="W30"/>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hidden="1" customWidth="1"/>
    <col min="6" max="6" width="15.140625" style="9" hidden="1" customWidth="1"/>
    <col min="7" max="8" width="16.28515625" style="9" hidden="1" customWidth="1"/>
    <col min="9" max="10" width="13" style="9" hidden="1" customWidth="1"/>
    <col min="11" max="12" width="16.28515625" style="9" hidden="1" customWidth="1"/>
    <col min="13" max="13" width="14.5703125" style="9" hidden="1" customWidth="1"/>
    <col min="14" max="14" width="14.5703125" style="11" hidden="1" customWidth="1"/>
    <col min="15" max="16" width="16.28515625" style="9" hidden="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Dearborn Life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t="str">
        <f>'Cover Page'!C9</f>
        <v>Health Insurer</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2020</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c r="R21" s="262"/>
      <c r="S21" s="178"/>
      <c r="T21" s="176"/>
      <c r="U21" s="261">
        <v>394253.92499999999</v>
      </c>
      <c r="V21" s="262">
        <v>352366.17000000022</v>
      </c>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c r="R22" s="264"/>
      <c r="S22" s="265">
        <f>'Pt 1 Summary of Data'!L24</f>
        <v>0</v>
      </c>
      <c r="T22" s="266">
        <f>SUM(Q22:S22)</f>
        <v>0</v>
      </c>
      <c r="U22" s="263">
        <v>394253.92499999999</v>
      </c>
      <c r="V22" s="264">
        <v>352366.17000000022</v>
      </c>
      <c r="W22" s="265">
        <f>'Pt 1 Summary of Data'!N24</f>
        <v>216892.15999999992</v>
      </c>
      <c r="X22" s="266">
        <f>SUM(U22:W22)</f>
        <v>963512.25500000012</v>
      </c>
      <c r="Y22" s="263"/>
      <c r="Z22" s="264"/>
      <c r="AA22" s="265">
        <f>'Pt 1 Summary of Data'!P24</f>
        <v>0</v>
      </c>
      <c r="AB22" s="266">
        <f>SUM(Y22:AA22)</f>
        <v>0</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0</v>
      </c>
      <c r="R23" s="267">
        <f>SUM(R$22:R$22)</f>
        <v>0</v>
      </c>
      <c r="S23" s="267">
        <f>SUM(S$22:S$22)</f>
        <v>0</v>
      </c>
      <c r="T23" s="266">
        <f>SUM(Q23:S23)</f>
        <v>0</v>
      </c>
      <c r="U23" s="267">
        <f>SUM(U$22:U$22)</f>
        <v>394253.92499999999</v>
      </c>
      <c r="V23" s="267">
        <f>SUM(V$22:V$22)</f>
        <v>352366.17000000022</v>
      </c>
      <c r="W23" s="267">
        <f>SUM(W$22:W$22)</f>
        <v>216892.15999999992</v>
      </c>
      <c r="X23" s="266">
        <f>SUM(U23:W23)</f>
        <v>963512.25500000012</v>
      </c>
      <c r="Y23" s="267">
        <f>SUM(Y$22:Y$22)</f>
        <v>0</v>
      </c>
      <c r="Z23" s="267">
        <f>SUM(Z$22:Z$22)</f>
        <v>0</v>
      </c>
      <c r="AA23" s="267">
        <f>SUM(AA$22:AA$22)</f>
        <v>0</v>
      </c>
      <c r="AB23" s="266">
        <f>SUM(Y23:AA23)</f>
        <v>0</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c r="R26" s="264"/>
      <c r="S26" s="274">
        <f>'Pt 1 Summary of Data'!L21</f>
        <v>0</v>
      </c>
      <c r="T26" s="266">
        <f>SUM(Q26:S26)</f>
        <v>0</v>
      </c>
      <c r="U26" s="273">
        <v>682775.75600000005</v>
      </c>
      <c r="V26" s="264">
        <v>656128.35360000003</v>
      </c>
      <c r="W26" s="274">
        <f>'Pt 1 Summary of Data'!N21</f>
        <v>492160.80040000007</v>
      </c>
      <c r="X26" s="266">
        <f>SUM(U26:W26)</f>
        <v>1831064.9100000001</v>
      </c>
      <c r="Y26" s="273"/>
      <c r="Z26" s="264"/>
      <c r="AA26" s="274">
        <f>'Pt 1 Summary of Data'!P21</f>
        <v>0</v>
      </c>
      <c r="AB26" s="266">
        <f>SUM(Y26:AA26)</f>
        <v>0</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c r="R27" s="264"/>
      <c r="S27" s="274">
        <f>'Pt 1 Summary of Data'!L35</f>
        <v>0</v>
      </c>
      <c r="T27" s="266">
        <f>SUM(Q27:S27)</f>
        <v>0</v>
      </c>
      <c r="U27" s="273">
        <v>43256</v>
      </c>
      <c r="V27" s="264">
        <v>40869</v>
      </c>
      <c r="W27" s="274">
        <f>'Pt 1 Summary of Data'!N35</f>
        <v>38372</v>
      </c>
      <c r="X27" s="266">
        <f>SUM(U27:W27)</f>
        <v>122497</v>
      </c>
      <c r="Y27" s="273"/>
      <c r="Z27" s="264"/>
      <c r="AA27" s="274">
        <f>'Pt 1 Summary of Data'!P35</f>
        <v>0</v>
      </c>
      <c r="AB27" s="266">
        <f>SUM(Y27:AA27)</f>
        <v>0</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0</v>
      </c>
      <c r="R28" s="274">
        <f t="shared" si="0"/>
        <v>0</v>
      </c>
      <c r="S28" s="274">
        <f t="shared" si="0"/>
        <v>0</v>
      </c>
      <c r="T28" s="112">
        <f>T$26-T$27</f>
        <v>0</v>
      </c>
      <c r="U28" s="274">
        <f t="shared" si="0"/>
        <v>639519.75600000005</v>
      </c>
      <c r="V28" s="274">
        <f t="shared" si="0"/>
        <v>615259.35360000003</v>
      </c>
      <c r="W28" s="274">
        <f t="shared" si="0"/>
        <v>453788.80040000007</v>
      </c>
      <c r="X28" s="112">
        <f>X$26-X$27</f>
        <v>1708567.9100000001</v>
      </c>
      <c r="Y28" s="274">
        <f t="shared" si="0"/>
        <v>0</v>
      </c>
      <c r="Z28" s="274">
        <f t="shared" si="0"/>
        <v>0</v>
      </c>
      <c r="AA28" s="274">
        <f t="shared" si="0"/>
        <v>0</v>
      </c>
      <c r="AB28" s="112">
        <f>AB$26-AB$27</f>
        <v>0</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c r="R30" s="279"/>
      <c r="S30" s="280">
        <f>'Pt 1 Summary of Data'!L49</f>
        <v>0</v>
      </c>
      <c r="T30" s="281">
        <f>SUM(Q30:S30)</f>
        <v>0</v>
      </c>
      <c r="U30" s="282">
        <v>1063.1666666666667</v>
      </c>
      <c r="V30" s="279">
        <v>988</v>
      </c>
      <c r="W30" s="283">
        <f>'Pt 1 Summary of Data'!N49</f>
        <v>730.83333333333337</v>
      </c>
      <c r="X30" s="281">
        <f>SUM(U30:W30)</f>
        <v>2782.0000000000005</v>
      </c>
      <c r="Y30" s="282"/>
      <c r="Z30" s="279"/>
      <c r="AA30" s="283">
        <f>'Pt 1 Summary of Data'!P49</f>
        <v>0</v>
      </c>
      <c r="AB30" s="281">
        <f>SUM(Y30:AA30)</f>
        <v>0</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f>IF(X30&lt;1000,"Not Required to Calculate",X23/X28)</f>
        <v>0.56392973867804885</v>
      </c>
      <c r="Y33" s="292"/>
      <c r="Z33" s="293"/>
      <c r="AA33" s="293"/>
      <c r="AB33" s="294" t="str">
        <f>IF(AB30&lt;1000,"Not Required to Calculate",AB23/AB28)</f>
        <v>Not Required to Calculate</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10" zoomScaleNormal="100" workbookViewId="0">
      <selection activeCell="G23" sqref="G23"/>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Dearborn Life Insurance Company</v>
      </c>
    </row>
    <row r="9" spans="2:3" s="2" customFormat="1" ht="15.75" customHeight="1" x14ac:dyDescent="0.25">
      <c r="B9" s="54" t="s">
        <v>90</v>
      </c>
    </row>
    <row r="10" spans="2:3" s="2" customFormat="1" ht="15.75" customHeight="1" x14ac:dyDescent="0.25">
      <c r="B10" s="298" t="str">
        <f>'Cover Page'!C9</f>
        <v>Health Insurer</v>
      </c>
    </row>
    <row r="11" spans="2:3" s="2" customFormat="1" ht="15.75" x14ac:dyDescent="0.25">
      <c r="B11" s="54" t="s">
        <v>85</v>
      </c>
    </row>
    <row r="12" spans="2:3" s="2" customFormat="1" x14ac:dyDescent="0.2">
      <c r="B12" s="198" t="str">
        <f>'Cover Page'!C6</f>
        <v>2020</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abSelected="1" zoomScaleNormal="100" workbookViewId="0">
      <selection activeCell="B30" sqref="B30"/>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Dearborn Life Insurance Company</v>
      </c>
      <c r="D8" s="347" t="s">
        <v>91</v>
      </c>
    </row>
    <row r="9" spans="2:4" ht="15.75" customHeight="1" x14ac:dyDescent="0.25">
      <c r="B9" s="54" t="s">
        <v>90</v>
      </c>
    </row>
    <row r="10" spans="2:4" ht="15.75" customHeight="1" x14ac:dyDescent="0.25">
      <c r="B10" s="298" t="str">
        <f>'Cover Page'!C9</f>
        <v>Health Insurer</v>
      </c>
    </row>
    <row r="11" spans="2:4" ht="15.75" x14ac:dyDescent="0.25">
      <c r="B11" s="54" t="s">
        <v>85</v>
      </c>
    </row>
    <row r="12" spans="2:4" x14ac:dyDescent="0.2">
      <c r="B12" s="198" t="str">
        <f>'Cover Page'!C6</f>
        <v>2020</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2021-07-19T13:21:34Z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