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O34" i="18" l="1"/>
  <c r="K34" i="18"/>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<sst xmlns="http://schemas.openxmlformats.org/spreadsheetml/2006/main" count="357" uniqueCount="192">
  <si>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</si>
  <si>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</si>
  <si>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</si>
  <si>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</si>
  <si>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</si>
  <si>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</si>
  <si>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</si>
  <si>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</si>
  <si>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</si>
  <si>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</si>
  <si>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</si>
  <si>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</si>
  <si>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</si>
  <si>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</si>
  <si>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</si>
  <si>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</si>
  <si>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</si>
  <si>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</si>
  <si>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</si>
  <si>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</si>
  <si>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</si>
  <si>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</si>
  <si>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</si>
  <si>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</si>
  <si>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</si>
  <si>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</si>
  <si>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</si>
  <si>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</si>
  <si>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</si>
  <si>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</si>
  <si>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</si>
  <si>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</si>
  <si>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</si>
  <si>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</si>
  <si>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</si>
  <si>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</si>
  <si>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</si>
  <si>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</si>
  <si>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</si>
  <si>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</si>
  <si>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</si>
  <si>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</si>
  <si>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</si>
  <si>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</si>
  <si>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</si>
  <si>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</si>
  <si>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</si>
  <si>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</si>
  <si>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</si>
  <si>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</si>
  <si>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</si>
  <si>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</si>
  <si>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</si>
  <si>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</si>
  <si>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</si>
  <si>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</si>
  <si>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</si>
  <si>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</si>
  <si>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</si>
  <si>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</si>
  <si>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</si>
  <si>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</si>
  <si>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</si>
  <si>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</si>
  <si>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</si>
  <si>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</si>
  <si>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</si>
  <si>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</si>
  <si>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</si>
  <si>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</si>
  <si>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</si>
  <si>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</si>
  <si>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</si>
  <si>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</si>
  <si>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</si>
  <si>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</si>
  <si>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</si>
  <si>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</si>
  <si>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</si>
  <si>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</si>
  <si>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</si>
  <si>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</si>
  <si>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</si>
  <si>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</si>
  <si>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</si>
  <si>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</si>
  <si>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</si>
  <si>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</si>
  <si>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</si>
  <si>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</si>
  <si>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</si>
  <si>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</si>
  <si>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</si>
  <si>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</si>
  <si>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</si>
  <si>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</si>
  <si>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</si>
  <si>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</si>
  <si>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</si>
  <si>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</si>
  <si>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</si>
  <si>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</si>
  <si>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</si>
  <si>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</si>
  <si>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</si>
  <si>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</si>
  <si>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</si>
  <si>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</si>
  <si>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</si>
  <si>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</si>
  <si>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</si>
  <si>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</si>
  <si>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</si>
  <si>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</si>
  <si>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</si>
  <si>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</si>
  <si>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</si>
  <si>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</si>
  <si>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</si>
  <si>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</si>
  <si>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</si>
  <si>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</si>
  <si>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</si>
  <si>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</si>
  <si>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</si>
  <si>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</si>
  <si>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</si>
  <si>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</si>
  <si>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</si>
  <si>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</si>
  <si>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</si>
  <si>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</si>
  <si>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</si>
  <si>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</si>
  <si>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</si>
  <si>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</si>
  <si>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</si>
  <si>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</si>
  <si>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</si>
  <si>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</si>
  <si>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</si>
  <si>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</si>
  <si>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</si>
  <si>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</si>
  <si>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</si>
  <si>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</si>
  <si>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</si>
  <si>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</si>
  <si>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</si>
  <si>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</si>
  <si>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</si>
  <si>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</si>
  <si>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</si>
  <si>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</si>
  <si>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</si>
  <si>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</si>
  <si>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</si>
  <si>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</si>
  <si>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</si>
  <si>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</si>
  <si>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</si>
  <si>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Connecticut General Life Insurance Company</t>
  </si>
  <si>
    <t>various</t>
  </si>
  <si>
    <t>Cigna Health and Life Insurance Company</t>
  </si>
  <si>
    <t>Paid claims are assigned to the contract situs state.  Claim liabilities are allocated to the contract situs state based on premium except for minimum premium accounts which were specifically assigned to situs states.</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</si>
  <si>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</si>
  <si>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</si>
  <si>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</si>
  <si>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in some instances goodwill amortization.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</si>
  <si>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</si>
  <si>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</si>
  <si>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</si>
  <si>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Premium earned by segment (i.e., individual, small group, large group) by contract situs state is used to allocate guaranty fund assessments.</t>
  </si>
  <si>
    <t>Includes State income, excise, business, and other taxes that may be excluded from earned premium under 45 CFR §158.162(b)(1), also includes State premium taxes, and Community Benefit Expenditures.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</si>
  <si>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</si>
  <si>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</si>
  <si>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</si>
  <si>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</si>
  <si>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</si>
  <si>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</si>
  <si>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</si>
  <si>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</si>
  <si>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Expenses are allocated pro rata based on the proportion of enrollee months associated with contracts in the small and large group segment that are sitused in a state.</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</si>
  <si>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</si>
  <si>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</si>
  <si>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</si>
  <si>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</si>
  <si>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</si>
  <si>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No</t>
  </si>
  <si>
    <t>Aligning with the CMS HHS Commercial MLR, the optional quality improvement expenses reporting method (0.8% of earned premium) has been elected.</t>
  </si>
  <si>
    <t>Timothy S. Sheridan</t>
  </si>
  <si>
    <t>Kathleen M. O’Neil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</si>
</sst>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0">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Font="1" applyBorder="1" applyAlignment="1" applyProtection="1">
      <alignment horizontal="left" wrapText="1" indent="3"/>
      <protection locked="0"/>
    </xf>
    <xf numFmtId="42" fontId="30" fillId="0" borderId="24" xfId="81" applyNumberFormat="1" applyFont="1" applyFill="1" applyBorder="1" applyAlignment="1" applyProtection="1">
      <alignment horizontal="center" vertical="top"/>
      <protection locked="0"/>
    </xf>
    <xf numFmtId="44" fontId="30" fillId="0" borderId="44" xfId="81" applyNumberFormat="1" applyFont="1" applyFill="1" applyBorder="1" applyAlignment="1" applyProtection="1">
      <alignment horizontal="center" vertical="top"/>
      <protection locked="0"/>
    </xf>
    <xf numFmtId="0" fontId="40" fillId="0" borderId="0" xfId="0" applyFont="1" applyProtection="1">
      <protection locked="0"/>
    </xf>
    <xf numFmtId="0" fontId="40" fillId="0" borderId="0" xfId="0" applyFont="1" applyProtection="1"/>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LR/State%20Specific/California/CA%20Dental/2017/Final%20Filing%20for%20Compliance/AB1962ReportingForm2017%20CGLIC%20w%20Attes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t 1 Summary of Data"/>
      <sheetName val="Pt 2 Premium and Claims"/>
      <sheetName val="Pt 3 Expense Allocation"/>
      <sheetName val="Pt 4 MLR Calculation"/>
      <sheetName val="Pt 5 Additional Responses"/>
      <sheetName val="Attestation"/>
    </sheetNames>
    <sheetDataSet>
      <sheetData sheetId="0"/>
      <sheetData sheetId="1"/>
      <sheetData sheetId="2">
        <row r="32">
          <cell r="K32">
            <v>23742.79</v>
          </cell>
          <cell r="O32">
            <v>1810.97</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D14" sqref="D14"/>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188</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55" zoomScaleNormal="55" workbookViewId="0">
      <selection activeCell="D21" sqref="D2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Connecticut General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512155.26</v>
      </c>
      <c r="L21" s="83">
        <f>'Pt 2 Premium and Claims'!L22+'Pt 2 Premium and Claims'!L23-'Pt 2 Premium and Claims'!L24-'Pt 2 Premium and Claims'!L25</f>
        <v>516362.4</v>
      </c>
      <c r="M21" s="82">
        <f>'Pt 2 Premium and Claims'!M22+'Pt 2 Premium and Claims'!M23-'Pt 2 Premium and Claims'!M24-'Pt 2 Premium and Claims'!M25</f>
        <v>161.38</v>
      </c>
      <c r="N21" s="83">
        <f>'Pt 2 Premium and Claims'!N22+'Pt 2 Premium and Claims'!N23-'Pt 2 Premium and Claims'!N24-'Pt 2 Premium and Claims'!N25</f>
        <v>0</v>
      </c>
      <c r="O21" s="82">
        <f>'Pt 2 Premium and Claims'!O22+'Pt 2 Premium and Claims'!O23-'Pt 2 Premium and Claims'!O24-'Pt 2 Premium and Claims'!O25</f>
        <v>-27079.279999999999</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287912.49000000005</v>
      </c>
      <c r="L24" s="83">
        <f>'Pt 2 Premium and Claims'!L51</f>
        <v>283551</v>
      </c>
      <c r="M24" s="82">
        <f>'Pt 2 Premium and Claims'!M51</f>
        <v>0</v>
      </c>
      <c r="N24" s="83">
        <f>'Pt 2 Premium and Claims'!N51</f>
        <v>0</v>
      </c>
      <c r="O24" s="82">
        <f>'Pt 2 Premium and Claims'!O51</f>
        <v>-3328.27</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21253.66</v>
      </c>
      <c r="L28" s="108">
        <v>21253.66</v>
      </c>
      <c r="M28" s="106">
        <v>17.577767807999997</v>
      </c>
      <c r="N28" s="105">
        <v>17.577767807999997</v>
      </c>
      <c r="O28" s="106">
        <v>-2584.0700000000002</v>
      </c>
      <c r="P28" s="108">
        <v>-2584.0700000000002</v>
      </c>
    </row>
    <row r="29" spans="2:16" s="39" customFormat="1" ht="30" x14ac:dyDescent="0.2">
      <c r="B29" s="97"/>
      <c r="C29" s="101"/>
      <c r="D29" s="81" t="s">
        <v>67</v>
      </c>
      <c r="E29" s="106"/>
      <c r="F29" s="108"/>
      <c r="G29" s="104"/>
      <c r="H29" s="105"/>
      <c r="I29" s="106"/>
      <c r="J29" s="107"/>
      <c r="K29" s="106">
        <v>3915.51</v>
      </c>
      <c r="L29" s="108">
        <v>3915.51</v>
      </c>
      <c r="M29" s="106">
        <v>0</v>
      </c>
      <c r="N29" s="105">
        <v>0</v>
      </c>
      <c r="O29" s="106">
        <v>0</v>
      </c>
      <c r="P29" s="108">
        <v>0</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103.84</v>
      </c>
      <c r="L31" s="108">
        <v>103.84</v>
      </c>
      <c r="M31" s="106">
        <v>0</v>
      </c>
      <c r="N31" s="105">
        <v>0</v>
      </c>
      <c r="O31" s="106">
        <v>0</v>
      </c>
      <c r="P31" s="108">
        <v>0</v>
      </c>
    </row>
    <row r="32" spans="2:16" x14ac:dyDescent="0.2">
      <c r="B32" s="79"/>
      <c r="C32" s="101"/>
      <c r="D32" s="109" t="s">
        <v>104</v>
      </c>
      <c r="E32" s="106"/>
      <c r="F32" s="108"/>
      <c r="G32" s="104"/>
      <c r="H32" s="105"/>
      <c r="I32" s="106"/>
      <c r="J32" s="107"/>
      <c r="K32" s="106">
        <v>-5722.48</v>
      </c>
      <c r="L32" s="108">
        <v>-5722.48</v>
      </c>
      <c r="M32" s="106">
        <v>0</v>
      </c>
      <c r="N32" s="105">
        <v>0</v>
      </c>
      <c r="O32" s="106">
        <v>0</v>
      </c>
      <c r="P32" s="108">
        <v>0</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1.88</v>
      </c>
      <c r="L34" s="108">
        <v>1.88</v>
      </c>
      <c r="M34" s="106">
        <v>0</v>
      </c>
      <c r="N34" s="105">
        <v>0</v>
      </c>
      <c r="O34" s="106">
        <v>0</v>
      </c>
      <c r="P34" s="108">
        <v>0</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19552.41</v>
      </c>
      <c r="L35" s="112">
        <f t="shared" si="0"/>
        <v>19552.41</v>
      </c>
      <c r="M35" s="111">
        <f t="shared" si="0"/>
        <v>17.577767807999997</v>
      </c>
      <c r="N35" s="112">
        <f t="shared" si="0"/>
        <v>17.577767807999997</v>
      </c>
      <c r="O35" s="111">
        <f t="shared" si="0"/>
        <v>-2584.0700000000002</v>
      </c>
      <c r="P35" s="112">
        <f t="shared" si="0"/>
        <v>-2584.0700000000002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1305.05</v>
      </c>
      <c r="L38" s="108">
        <v>1305.05</v>
      </c>
      <c r="M38" s="106">
        <v>0</v>
      </c>
      <c r="N38" s="108">
        <v>0</v>
      </c>
      <c r="O38" s="106">
        <v>0</v>
      </c>
      <c r="P38" s="108">
        <v>0</v>
      </c>
    </row>
    <row r="39" spans="2:16" x14ac:dyDescent="0.2">
      <c r="B39" s="116"/>
      <c r="C39" s="101">
        <v>4.2</v>
      </c>
      <c r="D39" s="109" t="s">
        <v>19</v>
      </c>
      <c r="E39" s="106"/>
      <c r="F39" s="108"/>
      <c r="G39" s="106"/>
      <c r="H39" s="108"/>
      <c r="I39" s="106"/>
      <c r="J39" s="108"/>
      <c r="K39" s="106">
        <v>30362.36</v>
      </c>
      <c r="L39" s="108">
        <v>30362.36</v>
      </c>
      <c r="M39" s="106">
        <v>0</v>
      </c>
      <c r="N39" s="108">
        <v>0</v>
      </c>
      <c r="O39" s="106">
        <v>0</v>
      </c>
      <c r="P39" s="108">
        <v>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431.89</v>
      </c>
      <c r="L41" s="108">
        <v>431.89</v>
      </c>
      <c r="M41" s="110">
        <v>0</v>
      </c>
      <c r="N41" s="108">
        <v>0</v>
      </c>
      <c r="O41" s="110">
        <v>0</v>
      </c>
      <c r="P41" s="108">
        <v>0</v>
      </c>
    </row>
    <row r="42" spans="2:16" ht="30" x14ac:dyDescent="0.2">
      <c r="B42" s="116"/>
      <c r="C42" s="117"/>
      <c r="D42" s="81" t="s">
        <v>123</v>
      </c>
      <c r="E42" s="110"/>
      <c r="F42" s="108"/>
      <c r="G42" s="110"/>
      <c r="H42" s="108"/>
      <c r="I42" s="110"/>
      <c r="J42" s="108"/>
      <c r="K42" s="110">
        <v>-66.849999999999994</v>
      </c>
      <c r="L42" s="108">
        <v>-66.849999999999994</v>
      </c>
      <c r="M42" s="110">
        <v>0</v>
      </c>
      <c r="N42" s="108">
        <v>0</v>
      </c>
      <c r="O42" s="110">
        <v>0</v>
      </c>
      <c r="P42" s="108">
        <v>0</v>
      </c>
    </row>
    <row r="43" spans="2:16" x14ac:dyDescent="0.2">
      <c r="B43" s="116"/>
      <c r="C43" s="101">
        <v>4.4000000000000004</v>
      </c>
      <c r="D43" s="109" t="s">
        <v>20</v>
      </c>
      <c r="E43" s="110"/>
      <c r="F43" s="104"/>
      <c r="G43" s="110"/>
      <c r="H43" s="104"/>
      <c r="I43" s="110"/>
      <c r="J43" s="104"/>
      <c r="K43" s="110">
        <v>2386.98</v>
      </c>
      <c r="L43" s="104">
        <v>2386.98</v>
      </c>
      <c r="M43" s="110"/>
      <c r="N43" s="104">
        <v>0</v>
      </c>
      <c r="O43" s="110"/>
      <c r="P43" s="108">
        <v>0</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34419.43</v>
      </c>
      <c r="L44" s="83">
        <f t="shared" si="1"/>
        <v>34419.43</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1063</v>
      </c>
      <c r="L47" s="126">
        <v>1063</v>
      </c>
      <c r="M47" s="125">
        <v>0</v>
      </c>
      <c r="N47" s="126">
        <v>0</v>
      </c>
      <c r="O47" s="125">
        <v>0</v>
      </c>
      <c r="P47" s="103">
        <v>0</v>
      </c>
    </row>
    <row r="48" spans="2:16" s="39" customFormat="1" x14ac:dyDescent="0.2">
      <c r="B48" s="97"/>
      <c r="C48" s="101">
        <v>5.2</v>
      </c>
      <c r="D48" s="109" t="s">
        <v>27</v>
      </c>
      <c r="E48" s="125"/>
      <c r="F48" s="126"/>
      <c r="G48" s="125"/>
      <c r="H48" s="126"/>
      <c r="I48" s="125"/>
      <c r="J48" s="126"/>
      <c r="K48" s="125">
        <v>13614</v>
      </c>
      <c r="L48" s="126">
        <v>13614</v>
      </c>
      <c r="M48" s="125">
        <v>0</v>
      </c>
      <c r="N48" s="126">
        <v>0</v>
      </c>
      <c r="O48" s="125">
        <v>0</v>
      </c>
      <c r="P48" s="127">
        <v>0</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1134.5</v>
      </c>
      <c r="L49" s="129">
        <f t="shared" si="2"/>
        <v>1134.5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1592578.72</v>
      </c>
      <c r="F51" s="142"/>
      <c r="G51" s="142"/>
      <c r="H51" s="142"/>
      <c r="I51" s="142"/>
      <c r="J51" s="142"/>
      <c r="K51" s="138"/>
      <c r="L51" s="142"/>
      <c r="M51" s="142"/>
      <c r="N51" s="142"/>
      <c r="O51" s="142"/>
      <c r="P51" s="143"/>
    </row>
    <row r="52" spans="2:16" ht="15.75" thickBot="1" x14ac:dyDescent="0.25">
      <c r="B52" s="144" t="s">
        <v>57</v>
      </c>
      <c r="C52" s="145" t="s">
        <v>129</v>
      </c>
      <c r="D52" s="146"/>
      <c r="E52" s="147">
        <v>-35759.58</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0" priority="73" stopIfTrue="1" operator="lessThan">
      <formula>0</formula>
    </cfRule>
  </conditionalFormatting>
  <conditionalFormatting sqref="K28:K29 K31:K34 M28:M29 M31:M34 O28:O29 O31:O34 O44 M44 K44">
    <cfRule type="cellIs" dxfId="49" priority="42" stopIfTrue="1" operator="lessThan">
      <formula>0</formula>
    </cfRule>
  </conditionalFormatting>
  <conditionalFormatting sqref="G35:H35">
    <cfRule type="cellIs" dxfId="48" priority="14" stopIfTrue="1" operator="lessThan">
      <formula>0</formula>
    </cfRule>
  </conditionalFormatting>
  <conditionalFormatting sqref="I35:J35">
    <cfRule type="cellIs" dxfId="47" priority="13" stopIfTrue="1" operator="lessThan">
      <formula>0</formula>
    </cfRule>
  </conditionalFormatting>
  <conditionalFormatting sqref="K35:L35">
    <cfRule type="cellIs" dxfId="46" priority="12" stopIfTrue="1" operator="lessThan">
      <formula>0</formula>
    </cfRule>
  </conditionalFormatting>
  <conditionalFormatting sqref="M35:N35">
    <cfRule type="cellIs" dxfId="45" priority="11" stopIfTrue="1" operator="lessThan">
      <formula>0</formula>
    </cfRule>
  </conditionalFormatting>
  <conditionalFormatting sqref="O35:P35">
    <cfRule type="cellIs" dxfId="44" priority="10" stopIfTrue="1" operator="lessThan">
      <formula>0</formula>
    </cfRule>
  </conditionalFormatting>
  <conditionalFormatting sqref="G38:G39 I38:I39 K38:K39 M38:M39 O38:O39">
    <cfRule type="cellIs" dxfId="43" priority="9" stopIfTrue="1" operator="lessThan">
      <formula>0</formula>
    </cfRule>
  </conditionalFormatting>
  <conditionalFormatting sqref="F43">
    <cfRule type="cellIs" dxfId="42" priority="8" stopIfTrue="1" operator="lessThan">
      <formula>0</formula>
    </cfRule>
  </conditionalFormatting>
  <conditionalFormatting sqref="E43">
    <cfRule type="cellIs" dxfId="41" priority="6" stopIfTrue="1" operator="lessThan">
      <formula>0</formula>
    </cfRule>
  </conditionalFormatting>
  <conditionalFormatting sqref="H43 J43 L43 N43">
    <cfRule type="cellIs" dxfId="40" priority="4" stopIfTrue="1" operator="lessThan">
      <formula>0</formula>
    </cfRule>
  </conditionalFormatting>
  <conditionalFormatting sqref="G43 I43 K43 M43 O43">
    <cfRule type="cellIs" dxfId="39" priority="3" stopIfTrue="1" operator="lessThan">
      <formula>0</formula>
    </cfRule>
  </conditionalFormatting>
  <conditionalFormatting sqref="G41:G42 I41:I42 K41:K42 M41:M42 O41:O42">
    <cfRule type="cellIs" dxfId="38" priority="2" stopIfTrue="1" operator="lessThan">
      <formula>0</formula>
    </cfRule>
  </conditionalFormatting>
  <conditionalFormatting sqref="G47:O48">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8" zoomScale="55" zoomScaleNormal="55" workbookViewId="0">
      <selection activeCell="H51" sqref="H5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Connecticut General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509605.43</v>
      </c>
      <c r="L22" s="166">
        <v>508054</v>
      </c>
      <c r="M22" s="165">
        <v>161.38</v>
      </c>
      <c r="N22" s="166">
        <v>0</v>
      </c>
      <c r="O22" s="165">
        <v>-27550.32</v>
      </c>
      <c r="P22" s="166">
        <v>-2574</v>
      </c>
    </row>
    <row r="23" spans="1:16" s="25" customFormat="1" x14ac:dyDescent="0.2">
      <c r="A23" s="39"/>
      <c r="B23" s="79"/>
      <c r="C23" s="80">
        <v>1.2</v>
      </c>
      <c r="D23" s="109" t="s">
        <v>16</v>
      </c>
      <c r="E23" s="165"/>
      <c r="F23" s="166"/>
      <c r="G23" s="165"/>
      <c r="H23" s="166"/>
      <c r="I23" s="165"/>
      <c r="J23" s="166"/>
      <c r="K23" s="165">
        <v>8429.4</v>
      </c>
      <c r="L23" s="166">
        <v>8429.4</v>
      </c>
      <c r="M23" s="165">
        <v>0</v>
      </c>
      <c r="N23" s="166">
        <v>0</v>
      </c>
      <c r="O23" s="165">
        <v>2574</v>
      </c>
      <c r="P23" s="166">
        <v>2574</v>
      </c>
    </row>
    <row r="24" spans="1:16" s="25" customFormat="1" x14ac:dyDescent="0.2">
      <c r="A24" s="39"/>
      <c r="B24" s="79"/>
      <c r="C24" s="80">
        <v>1.3</v>
      </c>
      <c r="D24" s="109" t="s">
        <v>34</v>
      </c>
      <c r="E24" s="165"/>
      <c r="F24" s="166"/>
      <c r="G24" s="165"/>
      <c r="H24" s="166"/>
      <c r="I24" s="165"/>
      <c r="J24" s="166"/>
      <c r="K24" s="165">
        <v>5650.7</v>
      </c>
      <c r="L24" s="166">
        <v>0</v>
      </c>
      <c r="M24" s="165">
        <v>0</v>
      </c>
      <c r="N24" s="166">
        <v>0</v>
      </c>
      <c r="O24" s="165">
        <v>3766.8</v>
      </c>
      <c r="P24" s="166">
        <v>0</v>
      </c>
    </row>
    <row r="25" spans="1:16" s="25" customFormat="1" x14ac:dyDescent="0.2">
      <c r="A25" s="39"/>
      <c r="B25" s="79"/>
      <c r="C25" s="80">
        <v>1.4</v>
      </c>
      <c r="D25" s="109" t="s">
        <v>17</v>
      </c>
      <c r="E25" s="165"/>
      <c r="F25" s="166"/>
      <c r="G25" s="165"/>
      <c r="H25" s="166"/>
      <c r="I25" s="165"/>
      <c r="J25" s="166"/>
      <c r="K25" s="165">
        <v>228.87</v>
      </c>
      <c r="L25" s="166">
        <v>121</v>
      </c>
      <c r="M25" s="165">
        <v>0</v>
      </c>
      <c r="N25" s="166">
        <v>0</v>
      </c>
      <c r="O25" s="165">
        <v>-1663.84</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299197.82</v>
      </c>
      <c r="L29" s="176"/>
      <c r="M29" s="406">
        <v>0</v>
      </c>
      <c r="N29" s="176"/>
      <c r="O29" s="406">
        <v>-1517.3</v>
      </c>
      <c r="P29" s="176"/>
    </row>
    <row r="30" spans="1:16" s="25" customFormat="1" ht="28.5" customHeight="1" x14ac:dyDescent="0.2">
      <c r="A30" s="39"/>
      <c r="B30" s="79"/>
      <c r="C30" s="80"/>
      <c r="D30" s="81" t="s">
        <v>54</v>
      </c>
      <c r="E30" s="177"/>
      <c r="F30" s="166"/>
      <c r="G30" s="177"/>
      <c r="H30" s="166"/>
      <c r="I30" s="177"/>
      <c r="J30" s="166"/>
      <c r="K30" s="177"/>
      <c r="L30" s="407">
        <v>281468</v>
      </c>
      <c r="M30" s="177"/>
      <c r="N30" s="166">
        <v>0</v>
      </c>
      <c r="O30" s="177"/>
      <c r="P30" s="166">
        <v>0</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12457.46</v>
      </c>
      <c r="L32" s="176"/>
      <c r="M32" s="165">
        <v>0</v>
      </c>
      <c r="N32" s="178"/>
      <c r="O32" s="165">
        <v>0</v>
      </c>
      <c r="P32" s="176"/>
    </row>
    <row r="33" spans="1:16" s="39" customFormat="1" ht="30" x14ac:dyDescent="0.2">
      <c r="B33" s="97"/>
      <c r="C33" s="80"/>
      <c r="D33" s="81" t="s">
        <v>44</v>
      </c>
      <c r="E33" s="177"/>
      <c r="F33" s="166"/>
      <c r="G33" s="177"/>
      <c r="H33" s="179"/>
      <c r="I33" s="177"/>
      <c r="J33" s="166"/>
      <c r="K33" s="177"/>
      <c r="L33" s="407">
        <v>2083</v>
      </c>
      <c r="M33" s="177"/>
      <c r="N33" s="179">
        <v>0</v>
      </c>
      <c r="O33" s="177"/>
      <c r="P33" s="166">
        <v>0</v>
      </c>
    </row>
    <row r="34" spans="1:16" s="25" customFormat="1" x14ac:dyDescent="0.2">
      <c r="A34" s="39"/>
      <c r="B34" s="79"/>
      <c r="C34" s="80">
        <v>2.2999999999999998</v>
      </c>
      <c r="D34" s="109" t="s">
        <v>28</v>
      </c>
      <c r="E34" s="165"/>
      <c r="F34" s="176"/>
      <c r="G34" s="165"/>
      <c r="H34" s="178"/>
      <c r="I34" s="165"/>
      <c r="J34" s="176"/>
      <c r="K34" s="165">
        <f>'[1]Pt 2 Premium and Claims'!$K$32</f>
        <v>23742.79</v>
      </c>
      <c r="L34" s="176"/>
      <c r="M34" s="165">
        <v>0</v>
      </c>
      <c r="N34" s="178"/>
      <c r="O34" s="406">
        <f>'[1]Pt 2 Premium and Claims'!$O$32</f>
        <v>1810.97</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0</v>
      </c>
      <c r="L36" s="176"/>
      <c r="M36" s="165">
        <v>0</v>
      </c>
      <c r="N36" s="178"/>
      <c r="O36" s="165">
        <v>0</v>
      </c>
      <c r="P36" s="176"/>
    </row>
    <row r="37" spans="1:16" s="39" customFormat="1" ht="30" x14ac:dyDescent="0.2">
      <c r="B37" s="97"/>
      <c r="C37" s="80"/>
      <c r="D37" s="81" t="s">
        <v>43</v>
      </c>
      <c r="E37" s="177"/>
      <c r="F37" s="166"/>
      <c r="G37" s="177"/>
      <c r="H37" s="179"/>
      <c r="I37" s="177"/>
      <c r="J37" s="166"/>
      <c r="K37" s="177"/>
      <c r="L37" s="166">
        <v>0</v>
      </c>
      <c r="M37" s="177"/>
      <c r="N37" s="179">
        <v>0</v>
      </c>
      <c r="O37" s="177"/>
      <c r="P37" s="166">
        <v>0</v>
      </c>
    </row>
    <row r="38" spans="1:16" s="25" customFormat="1" x14ac:dyDescent="0.2">
      <c r="A38" s="39"/>
      <c r="B38" s="79"/>
      <c r="C38" s="80">
        <v>2.5</v>
      </c>
      <c r="D38" s="109" t="s">
        <v>29</v>
      </c>
      <c r="E38" s="165"/>
      <c r="F38" s="176"/>
      <c r="G38" s="165"/>
      <c r="H38" s="178"/>
      <c r="I38" s="165"/>
      <c r="J38" s="176"/>
      <c r="K38" s="165">
        <v>0</v>
      </c>
      <c r="L38" s="176"/>
      <c r="M38" s="165">
        <v>0</v>
      </c>
      <c r="N38" s="178"/>
      <c r="O38" s="165">
        <v>0</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v>0</v>
      </c>
      <c r="L40" s="176"/>
      <c r="M40" s="165">
        <v>0</v>
      </c>
      <c r="N40" s="178"/>
      <c r="O40" s="165">
        <v>0</v>
      </c>
      <c r="P40" s="176"/>
    </row>
    <row r="41" spans="1:16" s="25" customFormat="1" ht="27.95" customHeight="1" x14ac:dyDescent="0.2">
      <c r="A41" s="39"/>
      <c r="B41" s="79"/>
      <c r="C41" s="80"/>
      <c r="D41" s="81" t="s">
        <v>113</v>
      </c>
      <c r="E41" s="177"/>
      <c r="F41" s="166"/>
      <c r="G41" s="177"/>
      <c r="H41" s="179"/>
      <c r="I41" s="177"/>
      <c r="J41" s="166"/>
      <c r="K41" s="177"/>
      <c r="L41" s="166">
        <v>0</v>
      </c>
      <c r="M41" s="177"/>
      <c r="N41" s="179">
        <v>0</v>
      </c>
      <c r="O41" s="177"/>
      <c r="P41" s="166">
        <v>0</v>
      </c>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v>0</v>
      </c>
      <c r="L43" s="176"/>
      <c r="M43" s="165">
        <v>0</v>
      </c>
      <c r="N43" s="178"/>
      <c r="O43" s="165">
        <v>0</v>
      </c>
      <c r="P43" s="176"/>
    </row>
    <row r="44" spans="1:16" s="39" customFormat="1" ht="30" x14ac:dyDescent="0.2">
      <c r="B44" s="97"/>
      <c r="C44" s="80"/>
      <c r="D44" s="81" t="s">
        <v>115</v>
      </c>
      <c r="E44" s="177"/>
      <c r="F44" s="166"/>
      <c r="G44" s="177"/>
      <c r="H44" s="179"/>
      <c r="I44" s="177"/>
      <c r="J44" s="166"/>
      <c r="K44" s="177"/>
      <c r="L44" s="166">
        <v>0</v>
      </c>
      <c r="M44" s="177"/>
      <c r="N44" s="179">
        <v>0</v>
      </c>
      <c r="O44" s="177"/>
      <c r="P44" s="166">
        <v>0</v>
      </c>
    </row>
    <row r="45" spans="1:16" s="25" customFormat="1" x14ac:dyDescent="0.2">
      <c r="A45" s="39"/>
      <c r="B45" s="79"/>
      <c r="C45" s="180" t="s">
        <v>116</v>
      </c>
      <c r="D45" s="109" t="s">
        <v>30</v>
      </c>
      <c r="E45" s="165"/>
      <c r="F45" s="181"/>
      <c r="G45" s="165"/>
      <c r="H45" s="182"/>
      <c r="I45" s="165"/>
      <c r="J45" s="181"/>
      <c r="K45" s="165">
        <v>0</v>
      </c>
      <c r="L45" s="181"/>
      <c r="M45" s="165">
        <v>0</v>
      </c>
      <c r="N45" s="182"/>
      <c r="O45" s="165">
        <v>0</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v>0</v>
      </c>
      <c r="L47" s="185">
        <v>0</v>
      </c>
      <c r="M47" s="165">
        <v>0</v>
      </c>
      <c r="N47" s="186">
        <v>0</v>
      </c>
      <c r="O47" s="165">
        <v>0</v>
      </c>
      <c r="P47" s="185">
        <v>0</v>
      </c>
    </row>
    <row r="48" spans="1:16" s="25" customFormat="1" x14ac:dyDescent="0.2">
      <c r="A48" s="39"/>
      <c r="B48" s="79"/>
      <c r="C48" s="80"/>
      <c r="D48" s="109" t="s">
        <v>118</v>
      </c>
      <c r="E48" s="165"/>
      <c r="F48" s="185"/>
      <c r="G48" s="165"/>
      <c r="H48" s="186"/>
      <c r="I48" s="165"/>
      <c r="J48" s="185"/>
      <c r="K48" s="165">
        <v>0</v>
      </c>
      <c r="L48" s="185">
        <v>0</v>
      </c>
      <c r="M48" s="165">
        <v>0</v>
      </c>
      <c r="N48" s="186">
        <v>0</v>
      </c>
      <c r="O48" s="165">
        <v>0</v>
      </c>
      <c r="P48" s="185">
        <v>0</v>
      </c>
    </row>
    <row r="49" spans="1:16" s="25" customFormat="1" x14ac:dyDescent="0.2">
      <c r="A49" s="39"/>
      <c r="B49" s="79"/>
      <c r="C49" s="80"/>
      <c r="D49" s="109" t="s">
        <v>119</v>
      </c>
      <c r="E49" s="165"/>
      <c r="F49" s="181"/>
      <c r="G49" s="165"/>
      <c r="H49" s="182"/>
      <c r="I49" s="165"/>
      <c r="J49" s="181"/>
      <c r="K49" s="165">
        <v>0</v>
      </c>
      <c r="L49" s="181"/>
      <c r="M49" s="165">
        <v>0</v>
      </c>
      <c r="N49" s="182"/>
      <c r="O49" s="165">
        <v>0</v>
      </c>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287912.49000000005</v>
      </c>
      <c r="L51" s="190">
        <f>L30+L33+L37+L41+L44+L47+L48+L50</f>
        <v>283551</v>
      </c>
      <c r="M51" s="189">
        <f>M29+M32-M34+M36-M38+M40+M43-M45+M47+M48-M49+M50</f>
        <v>0</v>
      </c>
      <c r="N51" s="190">
        <f>N30+N33+N37+N41+N44+N47+N48+N50</f>
        <v>0</v>
      </c>
      <c r="O51" s="189">
        <f>O29+O32-O34+O36-O38+O40+O43-O45+O47+O48-O49+O50</f>
        <v>-3328.27</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6" priority="97" stopIfTrue="1" operator="lessThan">
      <formula>0</formula>
    </cfRule>
  </conditionalFormatting>
  <conditionalFormatting sqref="O49 O45 M45 M49 K45 K49 K40 M40 O40 O38 M38 K38 M34 L41 N41 P41 M32 O32 K36 M36 O36 N33 P33 L37 N37 P37 L44 N44 P44">
    <cfRule type="cellIs" dxfId="35" priority="21" stopIfTrue="1" operator="lessThan">
      <formula>0</formula>
    </cfRule>
  </conditionalFormatting>
  <conditionalFormatting sqref="G22:G25">
    <cfRule type="cellIs" dxfId="34" priority="18" stopIfTrue="1" operator="lessThan">
      <formula>0</formula>
    </cfRule>
  </conditionalFormatting>
  <conditionalFormatting sqref="I22:I25">
    <cfRule type="cellIs" dxfId="33" priority="17" stopIfTrue="1" operator="lessThan">
      <formula>0</formula>
    </cfRule>
  </conditionalFormatting>
  <conditionalFormatting sqref="K22:K25">
    <cfRule type="cellIs" dxfId="32" priority="16" stopIfTrue="1" operator="lessThan">
      <formula>0</formula>
    </cfRule>
  </conditionalFormatting>
  <conditionalFormatting sqref="M22:M25">
    <cfRule type="cellIs" dxfId="31" priority="15" stopIfTrue="1" operator="lessThan">
      <formula>0</formula>
    </cfRule>
  </conditionalFormatting>
  <conditionalFormatting sqref="O22:O25">
    <cfRule type="cellIs" dxfId="30" priority="14" stopIfTrue="1" operator="lessThan">
      <formula>0</formula>
    </cfRule>
  </conditionalFormatting>
  <conditionalFormatting sqref="G29 H30">
    <cfRule type="cellIs" dxfId="29" priority="13" stopIfTrue="1" operator="lessThan">
      <formula>0</formula>
    </cfRule>
  </conditionalFormatting>
  <conditionalFormatting sqref="I29 J30">
    <cfRule type="cellIs" dxfId="28" priority="12" stopIfTrue="1" operator="lessThan">
      <formula>0</formula>
    </cfRule>
  </conditionalFormatting>
  <conditionalFormatting sqref="N30">
    <cfRule type="cellIs" dxfId="27" priority="10" stopIfTrue="1" operator="lessThan">
      <formula>0</formula>
    </cfRule>
  </conditionalFormatting>
  <conditionalFormatting sqref="P30">
    <cfRule type="cellIs" dxfId="26" priority="9" stopIfTrue="1" operator="lessThan">
      <formula>0</formula>
    </cfRule>
  </conditionalFormatting>
  <conditionalFormatting sqref="K29">
    <cfRule type="cellIs" dxfId="25" priority="8" stopIfTrue="1" operator="lessThan">
      <formula>0</formula>
    </cfRule>
  </conditionalFormatting>
  <conditionalFormatting sqref="M29">
    <cfRule type="cellIs" dxfId="24" priority="7" stopIfTrue="1" operator="lessThan">
      <formula>0</formula>
    </cfRule>
  </conditionalFormatting>
  <conditionalFormatting sqref="O29">
    <cfRule type="cellIs" dxfId="23" priority="6" stopIfTrue="1" operator="lessThan">
      <formula>0</formula>
    </cfRule>
  </conditionalFormatting>
  <conditionalFormatting sqref="L30">
    <cfRule type="cellIs" dxfId="22" priority="5" stopIfTrue="1" operator="lessThan">
      <formula>0</formula>
    </cfRule>
  </conditionalFormatting>
  <conditionalFormatting sqref="K32">
    <cfRule type="cellIs" dxfId="21" priority="4" stopIfTrue="1" operator="lessThan">
      <formula>0</formula>
    </cfRule>
  </conditionalFormatting>
  <conditionalFormatting sqref="L33">
    <cfRule type="cellIs" dxfId="20" priority="3" stopIfTrue="1" operator="lessThan">
      <formula>0</formula>
    </cfRule>
  </conditionalFormatting>
  <conditionalFormatting sqref="K34">
    <cfRule type="cellIs" dxfId="19" priority="2" stopIfTrue="1" operator="lessThan">
      <formula>0</formula>
    </cfRule>
  </conditionalFormatting>
  <conditionalFormatting sqref="O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73" zoomScaleNormal="100" workbookViewId="0">
      <selection activeCell="D80" sqref="D80"/>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Connecticut General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60" x14ac:dyDescent="0.2">
      <c r="B18" s="203" t="s">
        <v>166</v>
      </c>
      <c r="C18" s="212"/>
      <c r="D18" s="350" t="s">
        <v>164</v>
      </c>
      <c r="E18" s="208"/>
    </row>
    <row r="19" spans="2:5" s="199" customFormat="1" ht="45" x14ac:dyDescent="0.2">
      <c r="B19" s="203" t="s">
        <v>167</v>
      </c>
      <c r="C19" s="212"/>
      <c r="D19" s="350" t="s">
        <v>165</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105" x14ac:dyDescent="0.2">
      <c r="B26" s="203" t="s">
        <v>166</v>
      </c>
      <c r="C26" s="212"/>
      <c r="D26" s="350" t="s">
        <v>168</v>
      </c>
      <c r="E26" s="208"/>
    </row>
    <row r="27" spans="2:5" s="199" customFormat="1" ht="120" x14ac:dyDescent="0.2">
      <c r="B27" s="203" t="s">
        <v>167</v>
      </c>
      <c r="C27" s="212"/>
      <c r="D27" s="350" t="s">
        <v>169</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0" x14ac:dyDescent="0.2">
      <c r="B33" s="203" t="s">
        <v>166</v>
      </c>
      <c r="C33" s="212"/>
      <c r="D33" s="350" t="s">
        <v>170</v>
      </c>
      <c r="E33" s="208"/>
    </row>
    <row r="34" spans="2:5" s="199" customFormat="1" ht="75" x14ac:dyDescent="0.2">
      <c r="B34" s="203" t="s">
        <v>166</v>
      </c>
      <c r="C34" s="212"/>
      <c r="D34" s="350" t="s">
        <v>171</v>
      </c>
      <c r="E34" s="208"/>
    </row>
    <row r="35" spans="2:5" s="199" customFormat="1" ht="45" x14ac:dyDescent="0.2">
      <c r="B35" s="203" t="s">
        <v>166</v>
      </c>
      <c r="C35" s="212"/>
      <c r="D35" s="350" t="s">
        <v>172</v>
      </c>
      <c r="E35" s="208"/>
    </row>
    <row r="36" spans="2:5" s="199" customFormat="1" ht="60" x14ac:dyDescent="0.2">
      <c r="B36" s="203" t="s">
        <v>167</v>
      </c>
      <c r="C36" s="214"/>
      <c r="D36" s="350" t="s">
        <v>173</v>
      </c>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405" t="s">
        <v>167</v>
      </c>
      <c r="C41" s="212"/>
      <c r="D41" s="350" t="s">
        <v>174</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0" x14ac:dyDescent="0.2">
      <c r="B47" s="203" t="s">
        <v>166</v>
      </c>
      <c r="C47" s="212"/>
      <c r="D47" s="350" t="s">
        <v>175</v>
      </c>
      <c r="E47" s="208"/>
    </row>
    <row r="48" spans="2:5" s="199" customFormat="1" ht="60" x14ac:dyDescent="0.2">
      <c r="B48" s="203" t="s">
        <v>166</v>
      </c>
      <c r="C48" s="212"/>
      <c r="D48" s="350" t="s">
        <v>176</v>
      </c>
      <c r="E48" s="208"/>
    </row>
    <row r="49" spans="2:5" s="199" customFormat="1" ht="60" x14ac:dyDescent="0.2">
      <c r="B49" s="203" t="s">
        <v>166</v>
      </c>
      <c r="C49" s="212"/>
      <c r="D49" s="350" t="s">
        <v>177</v>
      </c>
      <c r="E49" s="208"/>
    </row>
    <row r="50" spans="2:5" s="199" customFormat="1" ht="90" x14ac:dyDescent="0.2">
      <c r="B50" s="203" t="s">
        <v>167</v>
      </c>
      <c r="C50" s="214"/>
      <c r="D50" s="350" t="s">
        <v>178</v>
      </c>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166</v>
      </c>
      <c r="C55" s="217"/>
      <c r="D55" s="350" t="s">
        <v>179</v>
      </c>
      <c r="E55" s="218"/>
    </row>
    <row r="56" spans="2:5" s="219" customFormat="1" ht="60" x14ac:dyDescent="0.2">
      <c r="B56" s="203" t="s">
        <v>166</v>
      </c>
      <c r="C56" s="214"/>
      <c r="D56" s="350" t="s">
        <v>180</v>
      </c>
      <c r="E56" s="218"/>
    </row>
    <row r="57" spans="2:5" s="219" customFormat="1" ht="45" x14ac:dyDescent="0.2">
      <c r="B57" s="203" t="s">
        <v>167</v>
      </c>
      <c r="C57" s="214"/>
      <c r="D57" s="350" t="s">
        <v>181</v>
      </c>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166</v>
      </c>
      <c r="C62" s="217"/>
      <c r="D62" s="350" t="s">
        <v>182</v>
      </c>
      <c r="E62" s="218"/>
    </row>
    <row r="63" spans="2:5" s="219" customFormat="1" ht="45" x14ac:dyDescent="0.2">
      <c r="B63" s="203" t="s">
        <v>167</v>
      </c>
      <c r="C63" s="212"/>
      <c r="D63" s="350" t="s">
        <v>183</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166</v>
      </c>
      <c r="C69" s="217"/>
      <c r="D69" s="350" t="s">
        <v>184</v>
      </c>
      <c r="E69" s="218"/>
    </row>
    <row r="70" spans="2:5" s="219" customFormat="1" ht="90" x14ac:dyDescent="0.2">
      <c r="B70" s="203" t="s">
        <v>166</v>
      </c>
      <c r="C70" s="212"/>
      <c r="D70" s="350" t="s">
        <v>179</v>
      </c>
      <c r="E70" s="218"/>
    </row>
    <row r="71" spans="2:5" s="219" customFormat="1" ht="60" x14ac:dyDescent="0.2">
      <c r="B71" s="203" t="s">
        <v>166</v>
      </c>
      <c r="C71" s="214"/>
      <c r="D71" s="350" t="s">
        <v>185</v>
      </c>
      <c r="E71" s="218"/>
    </row>
    <row r="72" spans="2:5" s="219" customFormat="1" ht="60" x14ac:dyDescent="0.2">
      <c r="B72" s="203" t="s">
        <v>166</v>
      </c>
      <c r="C72" s="214"/>
      <c r="D72" s="350" t="s">
        <v>177</v>
      </c>
      <c r="E72" s="218"/>
    </row>
    <row r="73" spans="2:5" s="219" customFormat="1" ht="45" x14ac:dyDescent="0.2">
      <c r="B73" s="203" t="s">
        <v>167</v>
      </c>
      <c r="C73" s="214"/>
      <c r="D73" s="350" t="s">
        <v>186</v>
      </c>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90" x14ac:dyDescent="0.2">
      <c r="B76" s="203" t="s">
        <v>166</v>
      </c>
      <c r="C76" s="217"/>
      <c r="D76" s="350" t="s">
        <v>179</v>
      </c>
      <c r="E76" s="218"/>
    </row>
    <row r="77" spans="2:5" s="219" customFormat="1" ht="60" x14ac:dyDescent="0.2">
      <c r="B77" s="203" t="s">
        <v>166</v>
      </c>
      <c r="C77" s="212"/>
      <c r="D77" s="350" t="s">
        <v>180</v>
      </c>
      <c r="E77" s="218"/>
    </row>
    <row r="78" spans="2:5" s="219" customFormat="1" ht="45" x14ac:dyDescent="0.2">
      <c r="B78" s="203" t="s">
        <v>166</v>
      </c>
      <c r="C78" s="214"/>
      <c r="D78" s="350" t="s">
        <v>189</v>
      </c>
      <c r="E78" s="218"/>
    </row>
    <row r="79" spans="2:5" s="219" customFormat="1" ht="35.25" customHeight="1" x14ac:dyDescent="0.2">
      <c r="B79" s="203" t="s">
        <v>167</v>
      </c>
      <c r="C79" s="214"/>
      <c r="D79" s="350" t="s">
        <v>187</v>
      </c>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Normal="100" workbookViewId="0">
      <selection activeCell="W34" sqref="W34"/>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Connecticut General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625172</v>
      </c>
      <c r="R21" s="262">
        <v>397570</v>
      </c>
      <c r="S21" s="178"/>
      <c r="T21" s="176"/>
      <c r="U21" s="261">
        <v>0</v>
      </c>
      <c r="V21" s="262">
        <v>0</v>
      </c>
      <c r="W21" s="178"/>
      <c r="X21" s="176"/>
      <c r="Y21" s="261">
        <v>694170</v>
      </c>
      <c r="Z21" s="262">
        <v>49475</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618670</v>
      </c>
      <c r="R22" s="264">
        <v>394338</v>
      </c>
      <c r="S22" s="265">
        <f>'Pt 1 Summary of Data'!L24</f>
        <v>283551</v>
      </c>
      <c r="T22" s="266">
        <f>SUM(Q22:S22)</f>
        <v>1296559</v>
      </c>
      <c r="U22" s="263">
        <v>0</v>
      </c>
      <c r="V22" s="264">
        <v>0</v>
      </c>
      <c r="W22" s="265">
        <f>'Pt 1 Summary of Data'!N24</f>
        <v>0</v>
      </c>
      <c r="X22" s="266">
        <f>SUM(U22:W22)</f>
        <v>0</v>
      </c>
      <c r="Y22" s="263">
        <v>697455</v>
      </c>
      <c r="Z22" s="264">
        <v>49096</v>
      </c>
      <c r="AA22" s="265">
        <f>'Pt 1 Summary of Data'!P24</f>
        <v>0</v>
      </c>
      <c r="AB22" s="266">
        <f>SUM(Y22:AA22)</f>
        <v>746551</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618670</v>
      </c>
      <c r="R23" s="267">
        <f>SUM(R$22:R$22)</f>
        <v>394338</v>
      </c>
      <c r="S23" s="267">
        <f>SUM(S$22:S$22)</f>
        <v>283551</v>
      </c>
      <c r="T23" s="266">
        <f>SUM(Q23:S23)</f>
        <v>1296559</v>
      </c>
      <c r="U23" s="267">
        <f>SUM(U$22:U$22)</f>
        <v>0</v>
      </c>
      <c r="V23" s="267">
        <f>SUM(V$22:V$22)</f>
        <v>0</v>
      </c>
      <c r="W23" s="267">
        <f>SUM(W$22:W$22)</f>
        <v>0</v>
      </c>
      <c r="X23" s="266">
        <f>SUM(U23:W23)</f>
        <v>0</v>
      </c>
      <c r="Y23" s="267">
        <f>SUM(Y$22:Y$22)</f>
        <v>697455</v>
      </c>
      <c r="Z23" s="267">
        <f>SUM(Z$22:Z$22)</f>
        <v>49096</v>
      </c>
      <c r="AA23" s="267">
        <f>SUM(AA$22:AA$22)</f>
        <v>0</v>
      </c>
      <c r="AB23" s="266">
        <f>SUM(Y23:AA23)</f>
        <v>746551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1095738.93</v>
      </c>
      <c r="R26" s="264">
        <v>712568</v>
      </c>
      <c r="S26" s="274">
        <f>'Pt 1 Summary of Data'!L21</f>
        <v>516362.4</v>
      </c>
      <c r="T26" s="266">
        <f>SUM(Q26:S26)</f>
        <v>2324669.33</v>
      </c>
      <c r="U26" s="273">
        <v>0</v>
      </c>
      <c r="V26" s="264">
        <v>0</v>
      </c>
      <c r="W26" s="274">
        <f>'Pt 1 Summary of Data'!N21</f>
        <v>0</v>
      </c>
      <c r="X26" s="266">
        <f>SUM(U26:W26)</f>
        <v>0</v>
      </c>
      <c r="Y26" s="273">
        <v>805162.41</v>
      </c>
      <c r="Z26" s="264">
        <v>65218</v>
      </c>
      <c r="AA26" s="274">
        <f>'Pt 1 Summary of Data'!P21</f>
        <v>0</v>
      </c>
      <c r="AB26" s="266">
        <f>SUM(Y26:AA26)</f>
        <v>870380.41</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100288.98158869032</v>
      </c>
      <c r="R27" s="264">
        <v>13326.531543985031</v>
      </c>
      <c r="S27" s="274">
        <f>'Pt 1 Summary of Data'!L35</f>
        <v>19552.41</v>
      </c>
      <c r="T27" s="266">
        <f>SUM(Q27:S27)</f>
        <v>133167.92313267535</v>
      </c>
      <c r="U27" s="273">
        <v>0</v>
      </c>
      <c r="V27" s="264">
        <v>0</v>
      </c>
      <c r="W27" s="274">
        <f>'Pt 1 Summary of Data'!N35</f>
        <v>17.577767807999997</v>
      </c>
      <c r="X27" s="266">
        <f>SUM(U27:W27)</f>
        <v>17.577767807999997</v>
      </c>
      <c r="Y27" s="273">
        <v>69663.022286889376</v>
      </c>
      <c r="Z27" s="264">
        <v>-138.42788012667802</v>
      </c>
      <c r="AA27" s="274">
        <f>'Pt 1 Summary of Data'!P35</f>
        <v>-2584.0700000000002</v>
      </c>
      <c r="AB27" s="266">
        <f>SUM(Y27:AA27)</f>
        <v>66940.524406762692</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995449.94841130963</v>
      </c>
      <c r="R28" s="274">
        <f t="shared" si="0"/>
        <v>699241.46845601499</v>
      </c>
      <c r="S28" s="274">
        <f t="shared" si="0"/>
        <v>496809.99000000005</v>
      </c>
      <c r="T28" s="112">
        <f>T$26-T$27</f>
        <v>2191501.4068673248</v>
      </c>
      <c r="U28" s="274">
        <f t="shared" si="0"/>
        <v>0</v>
      </c>
      <c r="V28" s="274">
        <f t="shared" si="0"/>
        <v>0</v>
      </c>
      <c r="W28" s="274">
        <f t="shared" si="0"/>
        <v>-17.577767807999997</v>
      </c>
      <c r="X28" s="112">
        <f>X$26-X$27</f>
        <v>-17.577767807999997</v>
      </c>
      <c r="Y28" s="274">
        <f t="shared" si="0"/>
        <v>735499.38771311066</v>
      </c>
      <c r="Z28" s="274">
        <f t="shared" si="0"/>
        <v>65356.427880126677</v>
      </c>
      <c r="AA28" s="274">
        <f t="shared" si="0"/>
        <v>2584.0700000000002</v>
      </c>
      <c r="AB28" s="112">
        <f>AB$26-AB$27</f>
        <v>803439.88559323736</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2494.3333333333335</v>
      </c>
      <c r="R30" s="279">
        <v>1587</v>
      </c>
      <c r="S30" s="280">
        <f>'Pt 1 Summary of Data'!L49</f>
        <v>1134.5</v>
      </c>
      <c r="T30" s="281">
        <f>SUM(Q30:S30)</f>
        <v>5215.8333333333339</v>
      </c>
      <c r="U30" s="282">
        <v>0</v>
      </c>
      <c r="V30" s="279">
        <v>0</v>
      </c>
      <c r="W30" s="283">
        <f>'Pt 1 Summary of Data'!N49</f>
        <v>0</v>
      </c>
      <c r="X30" s="281">
        <f>SUM(U30:W30)</f>
        <v>0</v>
      </c>
      <c r="Y30" s="282">
        <v>1586.8333333333333</v>
      </c>
      <c r="Z30" s="279">
        <v>133.75</v>
      </c>
      <c r="AA30" s="283">
        <f>'Pt 1 Summary of Data'!P49</f>
        <v>0</v>
      </c>
      <c r="AB30" s="281">
        <f>SUM(Y30:AA30)</f>
        <v>1720.5833333333333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0.59163046664587182</v>
      </c>
      <c r="U33" s="292"/>
      <c r="V33" s="293"/>
      <c r="W33" s="293"/>
      <c r="X33" s="294" t="str">
        <f>IF(X30&lt;1000,"Not Required to Calculate",X23/X28)</f>
        <v>Not Required to Calculate</v>
      </c>
      <c r="Y33" s="292"/>
      <c r="Z33" s="293"/>
      <c r="AA33" s="293"/>
      <c r="AB33" s="294">
        <f>IF(AB30&lt;1000,"Not Required to Calculate",AB23/AB28)</f>
        <v>0.92919335147117799</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J37" sqref="J37"/>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Connecticut General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t="s">
        <v>163</v>
      </c>
      <c r="C34" s="370" t="s">
        <v>162</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H22" sqref="H22"/>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Connecticut General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15.75" x14ac:dyDescent="0.25">
      <c r="B22" s="408" t="s">
        <v>190</v>
      </c>
    </row>
    <row r="23" spans="2:2" s="25" customFormat="1" ht="15.75" x14ac:dyDescent="0.25">
      <c r="B23" s="409" t="s">
        <v>93</v>
      </c>
    </row>
    <row r="24" spans="2:2" s="25" customFormat="1" x14ac:dyDescent="0.2"/>
    <row r="25" spans="2:2" s="25" customFormat="1" x14ac:dyDescent="0.2"/>
    <row r="26" spans="2:2" s="25" customFormat="1" ht="15.75" x14ac:dyDescent="0.25">
      <c r="B26" s="408" t="s">
        <v>191</v>
      </c>
    </row>
    <row r="27" spans="2:2" s="25" customFormat="1" ht="15.75" x14ac:dyDescent="0.25">
      <c r="B27" s="409"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Connecticut General Life Insurance Company 2018 Dental MLR Report</dc:title>
  <dc:creator/>
  <cp:lastModifiedBy/>
  <dcterms:created xsi:type="dcterms:W3CDTF">2014-04-29T18:43:25Z</dcterms:created>
  <dcterms:modified xsi:type="dcterms:W3CDTF">2019-08-12T21:47:40Z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