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13_ncr:1_{E75F4915-5661-4680-91F4-9B83A32FB5E0}" xr6:coauthVersionLast="46" xr6:coauthVersionMax="46" xr10:uidLastSave="{00000000-0000-0000-0000-000000000000}"/>
  <bookViews>
    <workbookView xWindow="-19320" yWindow="15" windowWidth="19440" windowHeight="1500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<sst xmlns="http://schemas.openxmlformats.org/spreadsheetml/2006/main" count="309" uniqueCount="170">
  <si>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</si>
  <si>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</si>
  <si>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</si>
  <si>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</si>
  <si>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</si>
  <si>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</si>
  <si>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</si>
  <si>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</si>
  <si>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</si>
  <si>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</si>
  <si>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</si>
  <si>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</si>
  <si>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</si>
  <si>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</si>
  <si>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</si>
  <si>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</si>
  <si>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</si>
  <si>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</si>
  <si>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</si>
  <si>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</si>
  <si>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</si>
  <si>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</si>
  <si>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</si>
  <si>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</si>
  <si>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</si>
  <si>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</si>
  <si>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</si>
  <si>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</si>
  <si>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</si>
  <si>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</si>
  <si>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</si>
  <si>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</si>
  <si>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</si>
  <si>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</si>
  <si>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</si>
  <si>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</si>
  <si>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</si>
  <si>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</si>
  <si>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</si>
  <si>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</si>
  <si>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</si>
  <si>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</si>
  <si>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</si>
  <si>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</si>
  <si>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</si>
  <si>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</si>
  <si>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</si>
  <si>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</si>
  <si>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</si>
  <si>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</si>
  <si>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</si>
  <si>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</si>
  <si>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</si>
  <si>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</si>
  <si>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</si>
  <si>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</si>
  <si>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</si>
  <si>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</si>
  <si>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</si>
  <si>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</si>
  <si>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</si>
  <si>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</si>
  <si>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</si>
  <si>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</si>
  <si>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</si>
  <si>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</si>
  <si>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</si>
  <si>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</si>
  <si>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</si>
  <si>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</si>
  <si>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</si>
  <si>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</si>
  <si>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</si>
  <si>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</si>
  <si>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</si>
  <si>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</si>
  <si>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</si>
  <si>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</si>
  <si>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</si>
  <si>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</si>
  <si>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</si>
  <si>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</si>
  <si>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</si>
  <si>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</si>
  <si>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</si>
  <si>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</si>
  <si>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</si>
  <si>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</si>
  <si>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</si>
  <si>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</si>
  <si>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</si>
  <si>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</si>
  <si>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</si>
  <si>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</si>
  <si>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</si>
  <si>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</si>
  <si>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</si>
  <si>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</si>
  <si>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</si>
  <si>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</si>
  <si>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</si>
  <si>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</si>
  <si>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</si>
  <si>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</si>
  <si>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</si>
  <si>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</si>
  <si>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</si>
  <si>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</si>
  <si>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</si>
  <si>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</si>
  <si>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</si>
  <si>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</si>
  <si>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</si>
  <si>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</si>
  <si>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</si>
  <si>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</si>
  <si>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</si>
  <si>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</si>
  <si>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</si>
  <si>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</si>
  <si>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</si>
  <si>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</si>
  <si>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</si>
  <si>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</si>
  <si>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</si>
  <si>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</si>
  <si>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</si>
  <si>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</si>
  <si>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</si>
  <si>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</si>
  <si>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</si>
  <si>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</si>
  <si>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</si>
  <si>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</si>
  <si>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</si>
  <si>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</si>
  <si>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</si>
  <si>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</si>
  <si>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</si>
  <si>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</si>
  <si>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</si>
  <si>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</si>
  <si>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</si>
  <si>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</si>
  <si>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</si>
  <si>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</si>
  <si>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</si>
  <si>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</si>
  <si>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</si>
  <si>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</si>
  <si>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</si>
  <si>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</si>
  <si>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</si>
  <si>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</si>
  <si>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</si>
  <si>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</si>
  <si>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</si>
  <si>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</si>
  <si>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</si>
  <si>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</si>
  <si>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</si>
  <si>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Colonial Life &amp; Accident Insurance Company</t>
  </si>
  <si>
    <t>NO</t>
  </si>
  <si>
    <t>CA incurred claims for NAIC company 62049 are lower in 2020 compared to the 2019. This is what we expected with dental claims being unusually low during some months in 2020 during the pandemic/stay-at-home orders.</t>
  </si>
  <si>
    <t>Pt 2/ 2.Claims Incurred</t>
  </si>
  <si>
    <t>Used proportionate share of total Dental Only TL&amp;F based on earned premium</t>
  </si>
  <si>
    <t>3.3 Regulatory authority licenses and fees</t>
  </si>
  <si>
    <t>Used proportionate share of total COA fees based on % of Dental eanred premium to total CA premium for all products</t>
  </si>
  <si>
    <t>Used proportionate share of total Dental Only agent commissions based on earned premium</t>
  </si>
  <si>
    <t>Used proportionate share of total Dental Only general insurance expense exlcuding anything above based on earned premium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</si>
</sst>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C11" sqref="C11"/>
    </sheetView>
  </sheetViews>
  <sheetFormatPr defaultRowHeight="15" x14ac:dyDescent="0.2"/>
  <cols>
    <col min="1" max="1" width="2.42578125" style="25" bestFit="1" customWidth="1"/>
    <col min="2" max="2" width="70.42578125" style="25" bestFit="1" customWidth="1"/>
    <col min="3" max="3" width="51.285156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Normal="100" workbookViewId="0">
      <selection activeCell="D1" sqref="D1:K1048576"/>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Colonial Life &amp; Accident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3255399</v>
      </c>
      <c r="L21" s="83">
        <f>'Pt 2 Premium and Claims'!L22+'Pt 2 Premium and Claims'!L23-'Pt 2 Premium and Claims'!L24-'Pt 2 Premium and Claims'!L25</f>
        <v>3255399</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1139910</v>
      </c>
      <c r="L24" s="83">
        <f>'Pt 2 Premium and Claims'!L51</f>
        <v>1175844</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166386</v>
      </c>
      <c r="L28" s="108">
        <v>166386</v>
      </c>
      <c r="M28" s="106"/>
      <c r="N28" s="105"/>
      <c r="O28" s="106"/>
      <c r="P28" s="108"/>
    </row>
    <row r="29" spans="2:16" s="39" customFormat="1" ht="30" x14ac:dyDescent="0.2">
      <c r="B29" s="97"/>
      <c r="C29" s="101"/>
      <c r="D29" s="81" t="s">
        <v>67</v>
      </c>
      <c r="E29" s="106"/>
      <c r="F29" s="108"/>
      <c r="G29" s="104"/>
      <c r="H29" s="105"/>
      <c r="I29" s="106"/>
      <c r="J29" s="107"/>
      <c r="K29" s="106">
        <v>42619</v>
      </c>
      <c r="L29" s="108">
        <v>42619</v>
      </c>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v>83004</v>
      </c>
      <c r="L32" s="108">
        <v>83004</v>
      </c>
      <c r="M32" s="106"/>
      <c r="N32" s="105"/>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v>1448</v>
      </c>
      <c r="L34" s="108">
        <v>1448</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293457</v>
      </c>
      <c r="L35" s="112">
        <f t="shared" si="0"/>
        <v>293457</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419905</v>
      </c>
      <c r="L38" s="108">
        <v>419905</v>
      </c>
      <c r="M38" s="106"/>
      <c r="N38" s="108"/>
      <c r="O38" s="106"/>
      <c r="P38" s="108"/>
    </row>
    <row r="39" spans="2:16" x14ac:dyDescent="0.2">
      <c r="B39" s="116"/>
      <c r="C39" s="101">
        <v>4.2</v>
      </c>
      <c r="D39" s="109" t="s">
        <v>19</v>
      </c>
      <c r="E39" s="106"/>
      <c r="F39" s="108"/>
      <c r="G39" s="106"/>
      <c r="H39" s="108"/>
      <c r="I39" s="106"/>
      <c r="J39" s="108"/>
      <c r="K39" s="106">
        <v>788457</v>
      </c>
      <c r="L39" s="108">
        <v>788457</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313934.76</v>
      </c>
      <c r="L43" s="104">
        <v>313935</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1522296.76</v>
      </c>
      <c r="L44" s="83">
        <f t="shared" si="1"/>
        <v>1522297</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4909</v>
      </c>
      <c r="L47" s="126">
        <v>4909</v>
      </c>
      <c r="M47" s="125"/>
      <c r="N47" s="126"/>
      <c r="O47" s="125"/>
      <c r="P47" s="103"/>
    </row>
    <row r="48" spans="2:16" s="39" customFormat="1" x14ac:dyDescent="0.2">
      <c r="B48" s="97"/>
      <c r="C48" s="101">
        <v>5.2</v>
      </c>
      <c r="D48" s="109" t="s">
        <v>27</v>
      </c>
      <c r="E48" s="125"/>
      <c r="F48" s="126"/>
      <c r="G48" s="125"/>
      <c r="H48" s="126"/>
      <c r="I48" s="125"/>
      <c r="J48" s="126"/>
      <c r="K48" s="125">
        <v>59208</v>
      </c>
      <c r="L48" s="126">
        <v>59208</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4934</v>
      </c>
      <c r="L49" s="129">
        <f t="shared" si="2"/>
        <v>4934</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4" priority="74" stopIfTrue="1" operator="lessThan">
      <formula>0</formula>
    </cfRule>
  </conditionalFormatting>
  <conditionalFormatting sqref="K28:K29 K31:K34 M28:M29 M31:M34 O28:O29 O31:O34 O44 M44 K44">
    <cfRule type="cellIs" dxfId="43" priority="43" stopIfTrue="1" operator="lessThan">
      <formula>0</formula>
    </cfRule>
  </conditionalFormatting>
  <conditionalFormatting sqref="G35:H35">
    <cfRule type="cellIs" dxfId="42" priority="15" stopIfTrue="1" operator="lessThan">
      <formula>0</formula>
    </cfRule>
  </conditionalFormatting>
  <conditionalFormatting sqref="I35:J35">
    <cfRule type="cellIs" dxfId="41" priority="14" stopIfTrue="1" operator="lessThan">
      <formula>0</formula>
    </cfRule>
  </conditionalFormatting>
  <conditionalFormatting sqref="K35:L35">
    <cfRule type="cellIs" dxfId="40" priority="13" stopIfTrue="1" operator="lessThan">
      <formula>0</formula>
    </cfRule>
  </conditionalFormatting>
  <conditionalFormatting sqref="M35:N35">
    <cfRule type="cellIs" dxfId="39" priority="12" stopIfTrue="1" operator="lessThan">
      <formula>0</formula>
    </cfRule>
  </conditionalFormatting>
  <conditionalFormatting sqref="O35:P35">
    <cfRule type="cellIs" dxfId="38" priority="11" stopIfTrue="1" operator="lessThan">
      <formula>0</formula>
    </cfRule>
  </conditionalFormatting>
  <conditionalFormatting sqref="G38:G39 I38:I39 K38:K39 M38:M39 O38:O39">
    <cfRule type="cellIs" dxfId="37" priority="10" stopIfTrue="1" operator="lessThan">
      <formula>0</formula>
    </cfRule>
  </conditionalFormatting>
  <conditionalFormatting sqref="F43">
    <cfRule type="cellIs" dxfId="36" priority="9" stopIfTrue="1" operator="lessThan">
      <formula>0</formula>
    </cfRule>
  </conditionalFormatting>
  <conditionalFormatting sqref="E43">
    <cfRule type="cellIs" dxfId="35" priority="7" stopIfTrue="1" operator="lessThan">
      <formula>0</formula>
    </cfRule>
  </conditionalFormatting>
  <conditionalFormatting sqref="H43 J43 L43 N43">
    <cfRule type="cellIs" dxfId="34" priority="5" stopIfTrue="1" operator="lessThan">
      <formula>0</formula>
    </cfRule>
  </conditionalFormatting>
  <conditionalFormatting sqref="G43 I43 K43 M43 O43">
    <cfRule type="cellIs" dxfId="33" priority="4" stopIfTrue="1" operator="lessThan">
      <formula>0</formula>
    </cfRule>
  </conditionalFormatting>
  <conditionalFormatting sqref="G41:G42 I41:I42 K41:K42 M41:M42 O41:O42">
    <cfRule type="cellIs" dxfId="32" priority="3" stopIfTrue="1" operator="lessThan">
      <formula>0</formula>
    </cfRule>
  </conditionalFormatting>
  <conditionalFormatting sqref="G47:J48 M47:O48">
    <cfRule type="cellIs" dxfId="31" priority="2" stopIfTrue="1" operator="lessThan">
      <formula>0</formula>
    </cfRule>
  </conditionalFormatting>
  <conditionalFormatting sqref="K47:L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Normal="100" workbookViewId="0">
      <selection activeCell="D1" sqref="D1:K1048576"/>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Colonial Life &amp; Accident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3255399</v>
      </c>
      <c r="L22" s="166">
        <v>3255399</v>
      </c>
      <c r="M22" s="165"/>
      <c r="N22" s="166"/>
      <c r="O22" s="165"/>
      <c r="P22" s="166"/>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1188763</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1104794</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180578</v>
      </c>
      <c r="L32" s="176"/>
      <c r="M32" s="165"/>
      <c r="N32" s="178"/>
      <c r="O32" s="165"/>
      <c r="P32" s="176"/>
    </row>
    <row r="33" spans="1:16" s="39" customFormat="1" ht="30" x14ac:dyDescent="0.2">
      <c r="B33" s="97"/>
      <c r="C33" s="80"/>
      <c r="D33" s="81" t="s">
        <v>44</v>
      </c>
      <c r="E33" s="177"/>
      <c r="F33" s="166"/>
      <c r="G33" s="177"/>
      <c r="H33" s="179"/>
      <c r="I33" s="177"/>
      <c r="J33" s="166"/>
      <c r="K33" s="177"/>
      <c r="L33" s="166">
        <v>71050</v>
      </c>
      <c r="M33" s="177"/>
      <c r="N33" s="179"/>
      <c r="O33" s="177"/>
      <c r="P33" s="166"/>
    </row>
    <row r="34" spans="1:16" s="25" customFormat="1" x14ac:dyDescent="0.2">
      <c r="A34" s="39"/>
      <c r="B34" s="79"/>
      <c r="C34" s="80">
        <v>2.2999999999999998</v>
      </c>
      <c r="D34" s="109" t="s">
        <v>28</v>
      </c>
      <c r="E34" s="165"/>
      <c r="F34" s="176"/>
      <c r="G34" s="165"/>
      <c r="H34" s="178"/>
      <c r="I34" s="165"/>
      <c r="J34" s="176"/>
      <c r="K34" s="165">
        <v>229431</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1139910</v>
      </c>
      <c r="L51" s="190">
        <f>L30+L33+L37+L41+L44+L47+L48+L50</f>
        <v>1175844</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67" zoomScaleNormal="100" workbookViewId="0">
      <selection activeCell="D78" sqref="D78"/>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Colonial Life &amp; Accident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60" x14ac:dyDescent="0.2">
      <c r="B18" s="203" t="s">
        <v>164</v>
      </c>
      <c r="C18" s="212"/>
      <c r="D18" s="350" t="s">
        <v>163</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58</v>
      </c>
      <c r="C26" s="212"/>
      <c r="D26" s="350" t="s">
        <v>165</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104</v>
      </c>
      <c r="C33" s="212"/>
      <c r="D33" s="350" t="s">
        <v>165</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t="s">
        <v>166</v>
      </c>
      <c r="C55" s="217"/>
      <c r="D55" s="350" t="s">
        <v>167</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168</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169</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10" zoomScaleNormal="100" workbookViewId="0">
      <selection activeCell="D1" sqref="D1:Q1048576"/>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customWidth="1"/>
    <col min="7" max="8" width="16.28515625" style="9" customWidth="1"/>
    <col min="9" max="10" width="13" style="9" customWidth="1"/>
    <col min="11" max="12" width="16.28515625" style="9" customWidth="1"/>
    <col min="13" max="13" width="14.5703125" style="9" customWidth="1"/>
    <col min="14" max="14" width="14.5703125" style="11" customWidth="1"/>
    <col min="15" max="16" width="16.28515625" style="9"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Colonial Life &amp; Accident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373227</v>
      </c>
      <c r="R22" s="264">
        <v>1253186</v>
      </c>
      <c r="S22" s="265">
        <f>'Pt 1 Summary of Data'!L24</f>
        <v>1175844</v>
      </c>
      <c r="T22" s="266">
        <f>SUM(Q22:S22)</f>
        <v>2802257</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373227</v>
      </c>
      <c r="R23" s="267">
        <f>SUM(R$22:R$22)</f>
        <v>1253186</v>
      </c>
      <c r="S23" s="267">
        <f>SUM(S$22:S$22)</f>
        <v>1175844</v>
      </c>
      <c r="T23" s="266">
        <f>SUM(Q23:S23)</f>
        <v>2802257</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1447259</v>
      </c>
      <c r="R26" s="264">
        <v>2826837</v>
      </c>
      <c r="S26" s="274">
        <f>'Pt 1 Summary of Data'!L21</f>
        <v>3255399</v>
      </c>
      <c r="T26" s="266">
        <f>SUM(Q26:S26)</f>
        <v>7529495</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69453</v>
      </c>
      <c r="R27" s="264">
        <v>303874</v>
      </c>
      <c r="S27" s="274">
        <f>'Pt 1 Summary of Data'!L35</f>
        <v>293457</v>
      </c>
      <c r="T27" s="266">
        <f>SUM(Q27:S27)</f>
        <v>666784</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1377806</v>
      </c>
      <c r="R28" s="274">
        <f t="shared" si="0"/>
        <v>2522963</v>
      </c>
      <c r="S28" s="274">
        <f t="shared" si="0"/>
        <v>2961942</v>
      </c>
      <c r="T28" s="112">
        <f>T$26-T$27</f>
        <v>6862711</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2510</v>
      </c>
      <c r="R30" s="279">
        <v>4072</v>
      </c>
      <c r="S30" s="280">
        <f>'Pt 1 Summary of Data'!L49</f>
        <v>4934</v>
      </c>
      <c r="T30" s="281">
        <f>SUM(Q30:S30)</f>
        <v>11516</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0.40833090596412991</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6"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Colonial Life &amp; Accident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Colonial Life &amp; Accident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2021-07-28T14:46:07Z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