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codeName="ThisWorkbook" defaultThemeVersion="124226"/>
  <xr:revisionPtr revIDLastSave="0" documentId="8_{54B904E4-3446-4C2F-9E2E-BB8DFA1D95EE}" xr6:coauthVersionLast="46" xr6:coauthVersionMax="46" xr10:uidLastSave="{00000000-0000-0000-0000-000000000000}"/>
  <bookViews>
    <workbookView xWindow="-120" yWindow="-120" windowWidth="29040" windowHeight="15840" tabRatio="646" activeTab="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<sst xmlns="http://schemas.openxmlformats.org/spreadsheetml/2006/main" count="310" uniqueCount="171">
  <si>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</si>
  <si>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</si>
  <si>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</si>
  <si>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</si>
  <si>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</si>
  <si>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</si>
  <si>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</si>
  <si>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</si>
  <si>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</si>
  <si>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</si>
  <si>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</si>
  <si>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</si>
  <si>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</si>
  <si>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</si>
  <si>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</si>
  <si>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</si>
  <si>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</si>
  <si>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</si>
  <si>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</si>
  <si>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</si>
  <si>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</si>
  <si>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</si>
  <si>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</si>
  <si>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</si>
  <si>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</si>
  <si>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</si>
  <si>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</si>
  <si>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</si>
  <si>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</si>
  <si>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</si>
  <si>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</si>
  <si>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</si>
  <si>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</si>
  <si>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</si>
  <si>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</si>
  <si>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</si>
  <si>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</si>
  <si>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</si>
  <si>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</si>
  <si>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</si>
  <si>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</si>
  <si>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</si>
  <si>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</si>
  <si>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</si>
  <si>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</si>
  <si>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</si>
  <si>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</si>
  <si>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</si>
  <si>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</si>
  <si>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</si>
  <si>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</si>
  <si>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</si>
  <si>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</si>
  <si>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</si>
  <si>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</si>
  <si>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</si>
  <si>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</si>
  <si>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</si>
  <si>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</si>
  <si>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</si>
  <si>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</si>
  <si>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</si>
  <si>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</si>
  <si>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</si>
  <si>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</si>
  <si>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</si>
  <si>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</si>
  <si>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</si>
  <si>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</si>
  <si>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</si>
  <si>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</si>
  <si>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</si>
  <si>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</si>
  <si>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</si>
  <si>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</si>
  <si>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</si>
  <si>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</si>
  <si>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</si>
  <si>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</si>
  <si>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</si>
  <si>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</si>
  <si>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</si>
  <si>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</si>
  <si>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</si>
  <si>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</si>
  <si>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</si>
  <si>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</si>
  <si>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</si>
  <si>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</si>
  <si>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</si>
  <si>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</si>
  <si>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</si>
  <si>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</si>
  <si>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</si>
  <si>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</si>
  <si>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</si>
  <si>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</si>
  <si>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</si>
  <si>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</si>
  <si>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</si>
  <si>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</si>
  <si>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</si>
  <si>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</si>
  <si>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</si>
  <si>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</si>
  <si>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</si>
  <si>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</si>
  <si>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</si>
  <si>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</si>
  <si>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</si>
  <si>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</si>
  <si>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</si>
  <si>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</si>
  <si>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</si>
  <si>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</si>
  <si>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</si>
  <si>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</si>
  <si>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</si>
  <si>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</si>
  <si>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</si>
  <si>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</si>
  <si>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</si>
  <si>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</si>
  <si>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</si>
  <si>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</si>
  <si>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</si>
  <si>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</si>
  <si>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</si>
  <si>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</si>
  <si>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</si>
  <si>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</si>
  <si>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</si>
  <si>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</si>
  <si>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</si>
  <si>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</si>
  <si>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</si>
  <si>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</si>
  <si>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</si>
  <si>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</si>
  <si>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</si>
  <si>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</si>
  <si>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</si>
  <si>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</si>
  <si>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</si>
  <si>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</si>
  <si>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</si>
  <si>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</si>
  <si>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</si>
  <si>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</si>
  <si>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</si>
  <si>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</si>
  <si>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</si>
  <si>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</si>
  <si>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</si>
  <si>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</si>
  <si>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</si>
  <si>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</si>
  <si>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</si>
  <si>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</si>
  <si>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</si>
  <si>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Blue Shield of California Life &amp; Health Insurance Co.</t>
  </si>
  <si>
    <t>No</t>
  </si>
  <si>
    <t>2020</t>
  </si>
  <si>
    <t>Claims are specifically identified by member and each is member associated with a respective group in our systems.  Groups are assigned benefit type codes.  Benefit type codes are cross-referenced to product codes which determine market segment.</t>
  </si>
  <si>
    <t>Income taxes are calculated based on the enacted 21% rate of underwriting gain or loss.  The combined company method takes the position that each line of business shares in the total company tax proportionately.  If a line of business is operating at a loss, a tax benefit (negative tax) is allocated to the line of business.</t>
  </si>
  <si>
    <t xml:space="preserve">Expenses are allocated from department cost centers to products which are assigned product codes.  Each cost center is assigned a single allocation driver (e.g., membership, claims, headcount, etc.) based on the activities performed by the cost center.  Each cost center allocates to an agreed upon list of products that drives the cost center's activities and costs.  </t>
  </si>
  <si>
    <t>None</t>
  </si>
  <si>
    <t>Regulatory authority licenses and fees are allocated based on membership.</t>
  </si>
  <si>
    <t>Expenses are allocated from department cost centers to products which are assigned product codes.  Each cost center is assigned a single allocation driver (e.g., membership, claims, headcount, etc.) based on the activities performed by the cost center.  Each cost center allocates to an agreed upon list of products that drives the cost center's activities and costs.  On a monthly basis, if the activities or functions of a cost center change, the finance team reviews and approves allocation logic changes.  The approved logic changes are implemented in the allocation system monthly.  Cost centers are categorized to the expense category (e.g., cost containment expenses not included in quality improvement expenses, quality improvement expenses, etc.) where the majority of the activity is focused.</t>
  </si>
  <si>
    <t>Patrice Bergman</t>
  </si>
  <si>
    <t>Michelle Mortensen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</si>
</sst>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10</xdr:col>
      <xdr:colOff>114300</xdr:colOff>
      <xdr:row>29</xdr:row>
      <xdr:rowOff>132388</xdr:rowOff>
    </xdr:to>
    <xdr:pic>
      <xdr:nvPicPr>
        <xdr:cNvPr id="2" name="Picture 1">
          <a:extLst>
            <a:ext uri="{FF2B5EF4-FFF2-40B4-BE49-F238E27FC236}">
              <a16:creationId xmlns:a16="http://schemas.microsoft.com/office/drawing/2014/main" id="{689FEA34-4CCA-4A82-BC2F-5E63174DC9F7}"/>
            </a:ext>
          </a:extLst>
        </xdr:cNvPr>
        <xdr:cNvPicPr>
          <a:picLocks noChangeAspect="1"/>
        </xdr:cNvPicPr>
      </xdr:nvPicPr>
      <xdr:blipFill>
        <a:blip xmlns:r="http://schemas.openxmlformats.org/officeDocument/2006/relationships" r:embed="rId1"/>
        <a:stretch>
          <a:fillRect/>
        </a:stretch>
      </xdr:blipFill>
      <xdr:spPr>
        <a:xfrm>
          <a:off x="104775" y="19050"/>
          <a:ext cx="11420475" cy="74952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B15" sqref="B15"/>
    </sheetView>
  </sheetViews>
  <sheetFormatPr defaultColWidth="9.140625"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162</v>
      </c>
    </row>
    <row r="7" spans="1:3" ht="15.75" x14ac:dyDescent="0.2">
      <c r="A7" s="32" t="s">
        <v>1</v>
      </c>
      <c r="B7" s="33" t="s">
        <v>134</v>
      </c>
      <c r="C7" s="35"/>
    </row>
    <row r="8" spans="1:3" ht="15.75" x14ac:dyDescent="0.2">
      <c r="A8" s="32" t="s">
        <v>2</v>
      </c>
      <c r="B8" s="33" t="s">
        <v>88</v>
      </c>
      <c r="C8" s="34" t="s">
        <v>160</v>
      </c>
    </row>
    <row r="9" spans="1:3" ht="15.75" x14ac:dyDescent="0.2">
      <c r="A9" s="32" t="s">
        <v>3</v>
      </c>
      <c r="B9" s="33" t="s">
        <v>89</v>
      </c>
      <c r="C9" s="34"/>
    </row>
    <row r="10" spans="1:3" ht="16.5" thickBot="1" x14ac:dyDescent="0.3">
      <c r="A10" s="36" t="s">
        <v>4</v>
      </c>
      <c r="B10" s="37" t="s">
        <v>86</v>
      </c>
      <c r="C10" s="38"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A13" zoomScaleNormal="100" workbookViewId="0">
      <pane xSplit="4" ySplit="7" topLeftCell="K32" activePane="bottomRight" state="frozen"/>
      <selection activeCell="A13" sqref="A13"/>
      <selection pane="topRight" activeCell="E13" sqref="E13"/>
      <selection pane="bottomLeft" activeCell="A20" sqref="A20"/>
      <selection pane="bottomRight" activeCell="M48" sqref="M48"/>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Blue Shield of California Life &amp; Health Insurance Co.</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13893621.83</v>
      </c>
      <c r="L21" s="83">
        <f>'Pt 2 Premium and Claims'!L22+'Pt 2 Premium and Claims'!L23-'Pt 2 Premium and Claims'!L24-'Pt 2 Premium and Claims'!L25</f>
        <v>13893621.83</v>
      </c>
      <c r="M21" s="82">
        <f>'Pt 2 Premium and Claims'!M22+'Pt 2 Premium and Claims'!M23-'Pt 2 Premium and Claims'!M24-'Pt 2 Premium and Claims'!M25</f>
        <v>1838881.99</v>
      </c>
      <c r="N21" s="83">
        <f>'Pt 2 Premium and Claims'!N22+'Pt 2 Premium and Claims'!N23-'Pt 2 Premium and Claims'!N24-'Pt 2 Premium and Claims'!N25</f>
        <v>1838881.99</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5046979.51</v>
      </c>
      <c r="L24" s="83">
        <f>'Pt 2 Premium and Claims'!L51</f>
        <v>5043181.51</v>
      </c>
      <c r="M24" s="82">
        <f>'Pt 2 Premium and Claims'!M51</f>
        <v>871907.71</v>
      </c>
      <c r="N24" s="83">
        <f>'Pt 2 Premium and Claims'!N51</f>
        <v>872027.71</v>
      </c>
      <c r="O24" s="82">
        <f>'Pt 2 Premium and Claims'!O51</f>
        <v>0</v>
      </c>
      <c r="P24" s="83">
        <f>'Pt 2 Premium and Claims'!P51</f>
        <v>13589.999999999996</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1446315.8512602299</v>
      </c>
      <c r="L28" s="108">
        <v>1446315.8512602299</v>
      </c>
      <c r="M28" s="106">
        <v>108252.35587454142</v>
      </c>
      <c r="N28" s="105">
        <v>108252.35587454142</v>
      </c>
      <c r="O28" s="106"/>
      <c r="P28" s="108"/>
    </row>
    <row r="29" spans="2:16" s="39" customFormat="1" ht="30" x14ac:dyDescent="0.2">
      <c r="B29" s="97"/>
      <c r="C29" s="101"/>
      <c r="D29" s="81" t="s">
        <v>67</v>
      </c>
      <c r="E29" s="106"/>
      <c r="F29" s="108"/>
      <c r="G29" s="104"/>
      <c r="H29" s="105"/>
      <c r="I29" s="106"/>
      <c r="J29" s="107"/>
      <c r="K29" s="106">
        <v>189425.91</v>
      </c>
      <c r="L29" s="108">
        <v>189425.91</v>
      </c>
      <c r="M29" s="106">
        <v>34247.990000000005</v>
      </c>
      <c r="N29" s="105">
        <v>34247.990000000005</v>
      </c>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105.53295232475213</v>
      </c>
      <c r="L31" s="108">
        <v>105.53295232475213</v>
      </c>
      <c r="M31" s="106">
        <v>21.102688764954433</v>
      </c>
      <c r="N31" s="105">
        <v>21.102688764954433</v>
      </c>
      <c r="O31" s="106"/>
      <c r="P31" s="108"/>
    </row>
    <row r="32" spans="2:16" x14ac:dyDescent="0.2">
      <c r="B32" s="79"/>
      <c r="C32" s="101"/>
      <c r="D32" s="109" t="s">
        <v>104</v>
      </c>
      <c r="E32" s="106"/>
      <c r="F32" s="108"/>
      <c r="G32" s="104"/>
      <c r="H32" s="105"/>
      <c r="I32" s="106"/>
      <c r="J32" s="107"/>
      <c r="K32" s="106">
        <v>278901</v>
      </c>
      <c r="L32" s="108">
        <v>278901</v>
      </c>
      <c r="M32" s="106">
        <v>36963</v>
      </c>
      <c r="N32" s="105">
        <v>36963</v>
      </c>
      <c r="O32" s="106"/>
      <c r="P32" s="108"/>
    </row>
    <row r="33" spans="2:16" x14ac:dyDescent="0.2">
      <c r="B33" s="79"/>
      <c r="C33" s="101"/>
      <c r="D33" s="109" t="s">
        <v>103</v>
      </c>
      <c r="E33" s="106"/>
      <c r="F33" s="108"/>
      <c r="G33" s="104"/>
      <c r="H33" s="105"/>
      <c r="I33" s="106"/>
      <c r="J33" s="107"/>
      <c r="K33" s="106">
        <v>0</v>
      </c>
      <c r="L33" s="108">
        <v>0</v>
      </c>
      <c r="M33" s="106">
        <v>0</v>
      </c>
      <c r="N33" s="105">
        <v>0</v>
      </c>
      <c r="O33" s="106"/>
      <c r="P33" s="108"/>
    </row>
    <row r="34" spans="2:16" x14ac:dyDescent="0.2">
      <c r="B34" s="79"/>
      <c r="C34" s="101">
        <v>3.3</v>
      </c>
      <c r="D34" s="109" t="s">
        <v>21</v>
      </c>
      <c r="E34" s="110"/>
      <c r="F34" s="108"/>
      <c r="G34" s="104"/>
      <c r="H34" s="105"/>
      <c r="I34" s="106"/>
      <c r="J34" s="107"/>
      <c r="K34" s="110">
        <v>1609.2769268456464</v>
      </c>
      <c r="L34" s="108">
        <v>1609.2769268456464</v>
      </c>
      <c r="M34" s="106">
        <v>293.54151626527334</v>
      </c>
      <c r="N34" s="105">
        <v>293.54151626527334</v>
      </c>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1916357.5711394004</v>
      </c>
      <c r="L35" s="112">
        <f t="shared" si="0"/>
        <v>1916357.5711394004</v>
      </c>
      <c r="M35" s="111">
        <f t="shared" si="0"/>
        <v>179777.99007957167</v>
      </c>
      <c r="N35" s="112">
        <f t="shared" si="0"/>
        <v>179777.99007957167</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435351.61368757498</v>
      </c>
      <c r="L38" s="108">
        <v>435351.61368757498</v>
      </c>
      <c r="M38" s="106">
        <v>58837.392560049077</v>
      </c>
      <c r="N38" s="108">
        <v>58837.392560049077</v>
      </c>
      <c r="O38" s="106"/>
      <c r="P38" s="108"/>
    </row>
    <row r="39" spans="2:16" x14ac:dyDescent="0.2">
      <c r="B39" s="116"/>
      <c r="C39" s="101">
        <v>4.2</v>
      </c>
      <c r="D39" s="109" t="s">
        <v>19</v>
      </c>
      <c r="E39" s="106"/>
      <c r="F39" s="108"/>
      <c r="G39" s="106"/>
      <c r="H39" s="108"/>
      <c r="I39" s="106"/>
      <c r="J39" s="108"/>
      <c r="K39" s="106">
        <v>619482.5</v>
      </c>
      <c r="L39" s="108">
        <v>619482.5</v>
      </c>
      <c r="M39" s="106">
        <v>212065.95</v>
      </c>
      <c r="N39" s="108">
        <v>212065.95</v>
      </c>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1160177.2430705144</v>
      </c>
      <c r="L43" s="104">
        <v>1160177.2430705144</v>
      </c>
      <c r="M43" s="110">
        <v>170232.42909047613</v>
      </c>
      <c r="N43" s="104">
        <v>170232.42909047613</v>
      </c>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2215011.3567580893</v>
      </c>
      <c r="L44" s="83">
        <f t="shared" si="1"/>
        <v>2215011.3567580893</v>
      </c>
      <c r="M44" s="82">
        <f t="shared" si="1"/>
        <v>441135.77165052522</v>
      </c>
      <c r="N44" s="118">
        <f t="shared" si="1"/>
        <v>441135.77165052522</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29633</v>
      </c>
      <c r="L47" s="126">
        <v>29633</v>
      </c>
      <c r="M47" s="125">
        <v>3525</v>
      </c>
      <c r="N47" s="126">
        <v>3525</v>
      </c>
      <c r="O47" s="125"/>
      <c r="P47" s="103"/>
    </row>
    <row r="48" spans="2:16" s="39" customFormat="1" x14ac:dyDescent="0.2">
      <c r="B48" s="97"/>
      <c r="C48" s="101">
        <v>5.2</v>
      </c>
      <c r="D48" s="109" t="s">
        <v>27</v>
      </c>
      <c r="E48" s="125"/>
      <c r="F48" s="126"/>
      <c r="G48" s="125"/>
      <c r="H48" s="126"/>
      <c r="I48" s="125"/>
      <c r="J48" s="126"/>
      <c r="K48" s="125">
        <v>347171</v>
      </c>
      <c r="L48" s="126">
        <v>347171</v>
      </c>
      <c r="M48" s="125">
        <v>46517</v>
      </c>
      <c r="N48" s="126">
        <v>46517</v>
      </c>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28930.916666666668</v>
      </c>
      <c r="L49" s="129">
        <f t="shared" si="2"/>
        <v>28930.916666666668</v>
      </c>
      <c r="M49" s="128">
        <f>M48/12</f>
        <v>3876.4166666666665</v>
      </c>
      <c r="N49" s="129">
        <f>N48/12</f>
        <v>3876.4166666666665</v>
      </c>
      <c r="O49" s="128">
        <f t="shared" si="2"/>
        <v>0</v>
      </c>
      <c r="P49" s="129">
        <f t="shared" si="2"/>
        <v>0</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7" zoomScaleNormal="100" workbookViewId="0">
      <pane xSplit="4" ySplit="15" topLeftCell="K25" activePane="bottomRight" state="frozen"/>
      <selection activeCell="A7" sqref="A7"/>
      <selection pane="topRight" activeCell="E7" sqref="E7"/>
      <selection pane="bottomLeft" activeCell="A22" sqref="A22"/>
      <selection pane="bottomRight" activeCell="R46" sqref="R46"/>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Blue Shield of California Life &amp; Health Insurance Co.</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13959894.66</v>
      </c>
      <c r="L22" s="166">
        <v>13959894.66</v>
      </c>
      <c r="M22" s="165">
        <v>1832914.83</v>
      </c>
      <c r="N22" s="166">
        <v>1832914.83</v>
      </c>
      <c r="O22" s="165"/>
      <c r="P22" s="166"/>
    </row>
    <row r="23" spans="1:16" s="25" customFormat="1" x14ac:dyDescent="0.2">
      <c r="A23" s="39"/>
      <c r="B23" s="79"/>
      <c r="C23" s="80">
        <v>1.2</v>
      </c>
      <c r="D23" s="109" t="s">
        <v>16</v>
      </c>
      <c r="E23" s="165"/>
      <c r="F23" s="166"/>
      <c r="G23" s="165"/>
      <c r="H23" s="166"/>
      <c r="I23" s="165"/>
      <c r="J23" s="166"/>
      <c r="K23" s="165">
        <v>0</v>
      </c>
      <c r="L23" s="166">
        <v>0</v>
      </c>
      <c r="M23" s="165">
        <v>0</v>
      </c>
      <c r="N23" s="166">
        <v>0</v>
      </c>
      <c r="O23" s="165"/>
      <c r="P23" s="166"/>
    </row>
    <row r="24" spans="1:16" s="25" customFormat="1" x14ac:dyDescent="0.2">
      <c r="A24" s="39"/>
      <c r="B24" s="79"/>
      <c r="C24" s="80">
        <v>1.3</v>
      </c>
      <c r="D24" s="109" t="s">
        <v>34</v>
      </c>
      <c r="E24" s="165"/>
      <c r="F24" s="166"/>
      <c r="G24" s="165"/>
      <c r="H24" s="166"/>
      <c r="I24" s="165"/>
      <c r="J24" s="166"/>
      <c r="K24" s="165">
        <v>0</v>
      </c>
      <c r="L24" s="166">
        <v>0</v>
      </c>
      <c r="M24" s="165">
        <v>0</v>
      </c>
      <c r="N24" s="166">
        <v>0</v>
      </c>
      <c r="O24" s="165"/>
      <c r="P24" s="166"/>
    </row>
    <row r="25" spans="1:16" s="25" customFormat="1" x14ac:dyDescent="0.2">
      <c r="A25" s="39"/>
      <c r="B25" s="79"/>
      <c r="C25" s="80">
        <v>1.4</v>
      </c>
      <c r="D25" s="109" t="s">
        <v>17</v>
      </c>
      <c r="E25" s="165"/>
      <c r="F25" s="166"/>
      <c r="G25" s="165"/>
      <c r="H25" s="166"/>
      <c r="I25" s="165"/>
      <c r="J25" s="166"/>
      <c r="K25" s="165">
        <v>66272.83</v>
      </c>
      <c r="L25" s="166">
        <v>66272.83</v>
      </c>
      <c r="M25" s="165">
        <v>-5967.1599999999989</v>
      </c>
      <c r="N25" s="166">
        <v>-5967.1599999999989</v>
      </c>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5050346.6999999974</v>
      </c>
      <c r="L29" s="176"/>
      <c r="M29" s="165">
        <v>885497.71</v>
      </c>
      <c r="N29" s="176"/>
      <c r="O29" s="165"/>
      <c r="P29" s="176"/>
    </row>
    <row r="30" spans="1:16" s="25" customFormat="1" ht="28.5" customHeight="1" x14ac:dyDescent="0.2">
      <c r="A30" s="39"/>
      <c r="B30" s="79"/>
      <c r="C30" s="80"/>
      <c r="D30" s="81" t="s">
        <v>54</v>
      </c>
      <c r="E30" s="177"/>
      <c r="F30" s="166"/>
      <c r="G30" s="177"/>
      <c r="H30" s="166"/>
      <c r="I30" s="177"/>
      <c r="J30" s="166"/>
      <c r="K30" s="177"/>
      <c r="L30" s="166">
        <v>5043181.51</v>
      </c>
      <c r="M30" s="177"/>
      <c r="N30" s="166">
        <v>872027.71</v>
      </c>
      <c r="O30" s="177"/>
      <c r="P30" s="166">
        <v>13589.999999999996</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827224.90999999642</v>
      </c>
      <c r="L32" s="176"/>
      <c r="M32" s="165">
        <v>90273</v>
      </c>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v>830592.09999999404</v>
      </c>
      <c r="L34" s="176"/>
      <c r="M34" s="165">
        <v>103863</v>
      </c>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5046979.51</v>
      </c>
      <c r="L51" s="190">
        <f>L30+L33+L37+L41+L44+L47+L48+L50</f>
        <v>5043181.51</v>
      </c>
      <c r="M51" s="189">
        <f>M29+M32-M34+M36-M38+M40+M43-M45+M47+M48-M49+M50</f>
        <v>871907.71</v>
      </c>
      <c r="N51" s="190">
        <f>N30+N33+N37+N41+N44+N47+N48+N50</f>
        <v>872027.71</v>
      </c>
      <c r="O51" s="189">
        <f>O29+O32-O34+O36-O38+O40+O43-O45+O47+O48-O49+O50</f>
        <v>0</v>
      </c>
      <c r="P51" s="190">
        <f>P30+P33+P37+P41+P44+P47+P48+P50</f>
        <v>13589.999999999996</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46" zoomScaleNormal="100" workbookViewId="0">
      <selection activeCell="H48" sqref="H48"/>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Blue Shield of California Life &amp; Health Insurance Co.</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70.5" customHeight="1" x14ac:dyDescent="0.2">
      <c r="B18" s="203"/>
      <c r="C18" s="212"/>
      <c r="D18" s="350" t="s">
        <v>163</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88.5" customHeight="1" x14ac:dyDescent="0.2">
      <c r="B26" s="203"/>
      <c r="C26" s="212"/>
      <c r="D26" s="350" t="s">
        <v>164</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100.5" customHeight="1" x14ac:dyDescent="0.2">
      <c r="B33" s="203"/>
      <c r="C33" s="212"/>
      <c r="D33" s="350" t="s">
        <v>165</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t="s">
        <v>166</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t="s">
        <v>167</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203.1" customHeight="1" x14ac:dyDescent="0.2">
      <c r="B55" s="203"/>
      <c r="C55" s="217"/>
      <c r="D55" s="350" t="s">
        <v>168</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197.1" customHeight="1" x14ac:dyDescent="0.2">
      <c r="B62" s="203"/>
      <c r="C62" s="217"/>
      <c r="D62" s="350" t="s">
        <v>168</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188.45" customHeight="1" x14ac:dyDescent="0.2">
      <c r="B69" s="203"/>
      <c r="C69" s="217"/>
      <c r="D69" s="350" t="s">
        <v>168</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186.6" customHeight="1" x14ac:dyDescent="0.2">
      <c r="B76" s="203"/>
      <c r="C76" s="217"/>
      <c r="D76" s="350" t="s">
        <v>168</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K10" zoomScaleNormal="100" workbookViewId="0">
      <selection activeCell="S36" sqref="S36"/>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7" width="18.7109375" style="9" customWidth="1"/>
    <col min="18" max="18" width="18.42578125" style="9"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Blue Shield of California Life &amp; Health Insurance Co.</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4863870.0600000005</v>
      </c>
      <c r="R22" s="264">
        <v>5574617.1899999995</v>
      </c>
      <c r="S22" s="265">
        <f>'Pt 1 Summary of Data'!L24</f>
        <v>5043181.51</v>
      </c>
      <c r="T22" s="266">
        <f>SUM(Q22:S22)</f>
        <v>15481668.76</v>
      </c>
      <c r="U22" s="263">
        <v>1148809.3899999999</v>
      </c>
      <c r="V22" s="264">
        <v>1294961.9099999999</v>
      </c>
      <c r="W22" s="265">
        <f>'Pt 1 Summary of Data'!N24</f>
        <v>872027.71</v>
      </c>
      <c r="X22" s="266">
        <f>SUM(U22:W22)</f>
        <v>3315799.01</v>
      </c>
      <c r="Y22" s="263"/>
      <c r="Z22" s="264"/>
      <c r="AA22" s="265">
        <f>'Pt 1 Summary of Data'!P24</f>
        <v>13589.999999999996</v>
      </c>
      <c r="AB22" s="266">
        <f>SUM(Y22:AA22)</f>
        <v>13589.999999999996</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4863870.0600000005</v>
      </c>
      <c r="R23" s="267">
        <f>SUM(R$22:R$22)</f>
        <v>5574617.1899999995</v>
      </c>
      <c r="S23" s="267">
        <f>SUM(S$22:S$22)</f>
        <v>5043181.51</v>
      </c>
      <c r="T23" s="266">
        <f>SUM(Q23:S23)</f>
        <v>15481668.76</v>
      </c>
      <c r="U23" s="267">
        <f>SUM(U$22:U$22)</f>
        <v>1148809.3899999999</v>
      </c>
      <c r="V23" s="267">
        <f>SUM(V$22:V$22)</f>
        <v>1294961.9099999999</v>
      </c>
      <c r="W23" s="267">
        <f>SUM(W$22:W$22)</f>
        <v>872027.71</v>
      </c>
      <c r="X23" s="266">
        <f>SUM(U23:W23)</f>
        <v>3315799.01</v>
      </c>
      <c r="Y23" s="267">
        <f>SUM(Y$22:Y$22)</f>
        <v>0</v>
      </c>
      <c r="Z23" s="267">
        <f>SUM(Z$22:Z$22)</f>
        <v>0</v>
      </c>
      <c r="AA23" s="267">
        <f>SUM(AA$22:AA$22)</f>
        <v>13589.999999999996</v>
      </c>
      <c r="AB23" s="266">
        <f>SUM(Y23:AA23)</f>
        <v>13589.999999999996</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13945659.699999999</v>
      </c>
      <c r="R26" s="264">
        <v>13861726.410000002</v>
      </c>
      <c r="S26" s="274">
        <f>'Pt 1 Summary of Data'!L21</f>
        <v>13893621.83</v>
      </c>
      <c r="T26" s="266">
        <f>SUM(Q26:S26)</f>
        <v>41701007.939999998</v>
      </c>
      <c r="U26" s="273">
        <v>1908360.05</v>
      </c>
      <c r="V26" s="264">
        <v>2101671.21</v>
      </c>
      <c r="W26" s="274">
        <f>'Pt 1 Summary of Data'!N21</f>
        <v>1838881.99</v>
      </c>
      <c r="X26" s="266">
        <f>SUM(U26:W26)</f>
        <v>5848913.25</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1406103.3994657414</v>
      </c>
      <c r="R27" s="264">
        <v>1398926.6775519913</v>
      </c>
      <c r="S27" s="274">
        <f>'Pt 1 Summary of Data'!L35</f>
        <v>1916357.5711394004</v>
      </c>
      <c r="T27" s="266">
        <f>SUM(Q27:S27)</f>
        <v>4721387.6481571328</v>
      </c>
      <c r="U27" s="273">
        <v>99418.186855633103</v>
      </c>
      <c r="V27" s="264">
        <v>80180.208047777851</v>
      </c>
      <c r="W27" s="274">
        <f>'Pt 1 Summary of Data'!N35</f>
        <v>179777.99007957167</v>
      </c>
      <c r="X27" s="266">
        <f>SUM(U27:W27)</f>
        <v>359376.38498298265</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12539556.300534258</v>
      </c>
      <c r="R28" s="274">
        <f t="shared" si="0"/>
        <v>12462799.732448012</v>
      </c>
      <c r="S28" s="274">
        <f t="shared" si="0"/>
        <v>11977264.258860599</v>
      </c>
      <c r="T28" s="112">
        <f>T$26-T$27</f>
        <v>36979620.291842863</v>
      </c>
      <c r="U28" s="274">
        <f t="shared" si="0"/>
        <v>1808941.863144367</v>
      </c>
      <c r="V28" s="274">
        <f t="shared" si="0"/>
        <v>2021491.0019522221</v>
      </c>
      <c r="W28" s="274">
        <f t="shared" si="0"/>
        <v>1659103.9999204283</v>
      </c>
      <c r="X28" s="112">
        <f>X$26-X$27</f>
        <v>5489536.8650170173</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24935.833333333332</v>
      </c>
      <c r="R30" s="279">
        <v>26971.833333333332</v>
      </c>
      <c r="S30" s="280">
        <f>'Pt 1 Summary of Data'!L49</f>
        <v>28930.916666666668</v>
      </c>
      <c r="T30" s="281">
        <f>SUM(Q30:S30)</f>
        <v>80838.583333333328</v>
      </c>
      <c r="U30" s="282">
        <v>2783.25</v>
      </c>
      <c r="V30" s="279">
        <v>4155.333333333333</v>
      </c>
      <c r="W30" s="283">
        <f>'Pt 1 Summary of Data'!N49</f>
        <v>3876.4166666666665</v>
      </c>
      <c r="X30" s="281">
        <f>SUM(U30:W30)</f>
        <v>10815</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0.41865407588879483</v>
      </c>
      <c r="U33" s="292"/>
      <c r="V33" s="293"/>
      <c r="W33" s="293"/>
      <c r="X33" s="294">
        <f>IF(X30&lt;1000,"Not Required to Calculate",X23/X28)</f>
        <v>0.60402163088301275</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4"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Blue Shield of California Life &amp; Health Insurance Co.</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abSelected="1" zoomScaleNormal="100" workbookViewId="0">
      <selection activeCell="L22" sqref="L22"/>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Blue Shield of California Life &amp; Health Insurance Co.</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c r="B22" s="25" t="s">
        <v>169</v>
      </c>
    </row>
    <row r="23" spans="2:2" s="25" customFormat="1" x14ac:dyDescent="0.2">
      <c r="B23" s="24" t="s">
        <v>93</v>
      </c>
    </row>
    <row r="24" spans="2:2" s="25" customFormat="1" x14ac:dyDescent="0.2"/>
    <row r="25" spans="2:2" s="25" customFormat="1" x14ac:dyDescent="0.2"/>
    <row r="26" spans="2:2" s="25" customFormat="1" x14ac:dyDescent="0.2">
      <c r="B26" s="25" t="s">
        <v>170</v>
      </c>
    </row>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7" orientation="landscape" r:id="rId1"/>
  <headerFooter>
    <oddFooter>&amp;LMedical Loss Ratio Reporting Form&amp;R[&amp;A]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2021-07-29T22:16:57Z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