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9F513661-ACF6-4842-8593-0E8B6F2F0832}" xr6:coauthVersionLast="47" xr6:coauthVersionMax="47" xr10:uidLastSave="{00000000-0000-0000-0000-000000000000}"/>
  <bookViews>
    <workbookView xWindow="-120" yWindow="-120" windowWidth="19440" windowHeight="1500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<sst xmlns="http://schemas.openxmlformats.org/spreadsheetml/2006/main" count="317" uniqueCount="179">
  <si>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</si>
  <si>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</si>
  <si>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</si>
  <si>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</si>
  <si>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</si>
  <si>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</si>
  <si>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</si>
  <si>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</si>
  <si>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</si>
  <si>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</si>
  <si>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</si>
  <si>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</si>
  <si>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</si>
  <si>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</si>
  <si>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</si>
  <si>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</si>
  <si>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</si>
  <si>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</si>
  <si>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</si>
  <si>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</si>
  <si>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</si>
  <si>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</si>
  <si>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</si>
  <si>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</si>
  <si>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</si>
  <si>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</si>
  <si>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</si>
  <si>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</si>
  <si>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</si>
  <si>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</si>
  <si>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</si>
  <si>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</si>
  <si>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</si>
  <si>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</si>
  <si>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</si>
  <si>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</si>
  <si>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</si>
  <si>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</si>
  <si>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</si>
  <si>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</si>
  <si>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</si>
  <si>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</si>
  <si>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</si>
  <si>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</si>
  <si>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</si>
  <si>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</si>
  <si>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</si>
  <si>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</si>
  <si>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</si>
  <si>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</si>
  <si>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</si>
  <si>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</si>
  <si>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</si>
  <si>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</si>
  <si>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</si>
  <si>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</si>
  <si>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</si>
  <si>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</si>
  <si>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</si>
  <si>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</si>
  <si>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</si>
  <si>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</si>
  <si>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</si>
  <si>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</si>
  <si>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</si>
  <si>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</si>
  <si>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</si>
  <si>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</si>
  <si>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</si>
  <si>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</si>
  <si>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</si>
  <si>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</si>
  <si>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</si>
  <si>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</si>
  <si>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</si>
  <si>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</si>
  <si>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</si>
  <si>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</si>
  <si>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</si>
  <si>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</si>
  <si>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</si>
  <si>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</si>
  <si>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</si>
  <si>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</si>
  <si>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</si>
  <si>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</si>
  <si>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</si>
  <si>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</si>
  <si>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</si>
  <si>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</si>
  <si>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</si>
  <si>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</si>
  <si>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</si>
  <si>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</si>
  <si>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</si>
  <si>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</si>
  <si>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</si>
  <si>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</si>
  <si>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</si>
  <si>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</si>
  <si>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</si>
  <si>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</si>
  <si>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</si>
  <si>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</si>
  <si>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</si>
  <si>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</si>
  <si>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</si>
  <si>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</si>
  <si>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</si>
  <si>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</si>
  <si>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</si>
  <si>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</si>
  <si>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</si>
  <si>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</si>
  <si>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</si>
  <si>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</si>
  <si>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</si>
  <si>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</si>
  <si>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</si>
  <si>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</si>
  <si>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</si>
  <si>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</si>
  <si>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</si>
  <si>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</si>
  <si>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</si>
  <si>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</si>
  <si>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</si>
  <si>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</si>
  <si>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</si>
  <si>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</si>
  <si>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</si>
  <si>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</si>
  <si>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</si>
  <si>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</si>
  <si>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</si>
  <si>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</si>
  <si>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</si>
  <si>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</si>
  <si>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</si>
  <si>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</si>
  <si>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</si>
  <si>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</si>
  <si>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</si>
  <si>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</si>
  <si>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</si>
  <si>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</si>
  <si>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</si>
  <si>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</si>
  <si>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</si>
  <si>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</si>
  <si>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</si>
  <si>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</si>
  <si>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</si>
  <si>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</si>
  <si>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</si>
  <si>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</si>
  <si>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</si>
  <si>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</si>
  <si>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</si>
  <si>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</si>
  <si>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United of Omaha Life Insurance Company</t>
  </si>
  <si>
    <t>No</t>
  </si>
  <si>
    <t>2022</t>
  </si>
  <si>
    <t>Paid claims</t>
  </si>
  <si>
    <t>Direct claims reserves</t>
  </si>
  <si>
    <t>Paid claims are what is paid to policyholders related to claims benefits and is reported based on the underlining products. Paid claims are reported by state of residence.</t>
  </si>
  <si>
    <t xml:space="preserve">Direct claims reserves are the liability to pay policyholders who have filed or are expected to file claims on their policies. Direct claims reserves are reported by state of residence. </t>
  </si>
  <si>
    <t>Federal income taxes excluding capital gains</t>
  </si>
  <si>
    <t>Federal income taxes are allocated to respective lines of business by first calculating total federal income tax.  Then allocating federal income tax based on the operating results of the respective lines of business. Once federal income taxes are allocated to the respective lines of business, that respective line of business' federal income taxes are allocated to the states based on its direct written premiums by state of residence.</t>
  </si>
  <si>
    <t>State premium taxes</t>
  </si>
  <si>
    <t>State income, execrise, business, and other taxes</t>
  </si>
  <si>
    <t xml:space="preserve">State premiums taxes are allocated to respective lines of business by first calculating total state premium taxes. Then allocating state premium taxes based on premium of respective lines of business. Finally state premium taxes are allocated to the states based on respective lines of business direct written premiums by state of residence.  </t>
  </si>
  <si>
    <t xml:space="preserve">State income, excise, business, and other taxes are all other state taxes excluding state premium tax. These taxes are allocated to respective lines of business by first calculating total State income, excise, business, and other taxes and all other state taxes excluding state premium tax. Then allocating these taxes based on premiums of respective lines of business. Finally these taxes are allocated to the states based on respective lines of business direct written premiums by state of residence. </t>
  </si>
  <si>
    <t xml:space="preserve">Regulatory authority licenses and fees are allocated to respective lines of business by first calculating total regulatory authority licenses and fees. Then allocating regulatory authority licenses and fees based on premiums of respective lines of business. Finally regulatory authority licenses and fees are allocated to the states based on respective lines of business direct written premiums by state of residence. </t>
  </si>
  <si>
    <t>Agents and brokers fees</t>
  </si>
  <si>
    <t xml:space="preserve">Mutual of Omaha, and certain of its direct and indirect subsidiaries, including the Company,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Agents and brokers fees are the Agents and brokers expenses excluding commission using these allocation methods to the Company and it respective lines of business. Finally Agents and brokers fees are allocated to the states based on respective lines of business direct written premiums by state of residence. </t>
  </si>
  <si>
    <t>Comissions</t>
  </si>
  <si>
    <t xml:space="preserve">Commissions are what is paid or accrued to the agents and brokers for sales or renewals of policies. Commissions are assigned to the respective lines of business based on the policies sold. Commissions are reported by state of residence of policyholder. </t>
  </si>
  <si>
    <t xml:space="preserve">Mutual of Omaha and certain of its direct and indirect subsidiaries, including the Company,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Other general and administrative expenses are all expenses excluding those reported in 3.a and 3.b using these allocation methods to the Company and it respective lines of business. Finally Other general and administrative expenses are allocated to the states  based on respective lines of business direct written premiums by state of residence.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</si>
</sst>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9">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31" fillId="0" borderId="62" xfId="325" applyNumberFormat="1" applyFont="1" applyBorder="1" applyAlignment="1" applyProtection="1">
      <alignment horizontal="left" vertical="center" wrapText="1"/>
      <protection locked="0"/>
    </xf>
    <xf numFmtId="0" fontId="30" fillId="0" borderId="75" xfId="0" applyFont="1" applyBorder="1" applyAlignment="1" applyProtection="1">
      <alignment horizontal="left" vertical="top" wrapText="1" indent="3"/>
      <protection locked="0"/>
    </xf>
    <xf numFmtId="0" fontId="30" fillId="0" borderId="78" xfId="0" applyFont="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B20" sqref="B20"/>
    </sheetView>
  </sheetViews>
  <sheetFormatPr defaultColWidth="9.28515625" defaultRowHeight="15" x14ac:dyDescent="0.2"/>
  <cols>
    <col min="1" max="1" width="2.42578125" style="25" bestFit="1" customWidth="1"/>
    <col min="2" max="2" width="70.42578125" style="25" bestFit="1" customWidth="1"/>
    <col min="3" max="3" width="33.7109375" style="25" customWidth="1"/>
    <col min="4" max="16384" width="9.28515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162</v>
      </c>
    </row>
    <row r="7" spans="1:3" ht="15.75" x14ac:dyDescent="0.2">
      <c r="A7" s="31" t="s">
        <v>1</v>
      </c>
      <c r="B7" s="32" t="s">
        <v>153</v>
      </c>
      <c r="C7" s="34"/>
    </row>
    <row r="8" spans="1:3" ht="31.5" x14ac:dyDescent="0.2">
      <c r="A8" s="31" t="s">
        <v>2</v>
      </c>
      <c r="B8" s="32" t="s">
        <v>88</v>
      </c>
      <c r="C8" s="416" t="s">
        <v>160</v>
      </c>
    </row>
    <row r="9" spans="1:3" ht="15.75" x14ac:dyDescent="0.2">
      <c r="A9" s="31" t="s">
        <v>3</v>
      </c>
      <c r="B9" s="32" t="s">
        <v>89</v>
      </c>
      <c r="C9" s="33"/>
    </row>
    <row r="10" spans="1:3" ht="16.5" thickBot="1" x14ac:dyDescent="0.3">
      <c r="A10" s="35" t="s">
        <v>4</v>
      </c>
      <c r="B10" s="36" t="s">
        <v>86</v>
      </c>
      <c r="C10" s="413"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Normal="100" workbookViewId="0">
      <selection activeCell="M35" sqref="M35"/>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28515625" style="25" customWidth="1"/>
    <col min="6" max="6" width="25.28515625" style="25" customWidth="1"/>
    <col min="7" max="15" width="19.42578125" style="25" customWidth="1"/>
    <col min="16" max="16" width="21.28515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United of Omaha Life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f>'Cover Page'!C9</f>
        <v>0</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9" customHeight="1" thickBot="1" x14ac:dyDescent="0.3">
      <c r="B14" s="24"/>
      <c r="C14" s="24"/>
      <c r="D14" s="39"/>
      <c r="E14" s="303"/>
      <c r="F14" s="304"/>
      <c r="G14" s="304" t="s">
        <v>33</v>
      </c>
      <c r="H14" s="304"/>
      <c r="I14" s="304"/>
      <c r="J14" s="304"/>
      <c r="K14" s="303"/>
      <c r="L14" s="304"/>
      <c r="M14" s="304" t="s">
        <v>33</v>
      </c>
      <c r="N14" s="304"/>
      <c r="O14" s="304"/>
      <c r="P14" s="316"/>
    </row>
    <row r="15" spans="1:16" ht="13.9"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9"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8107886.5900000036</v>
      </c>
      <c r="N21" s="78">
        <f>'Pt 2 Premium and Claims'!N22+'Pt 2 Premium and Claims'!N23-'Pt 2 Premium and Claims'!N24-'Pt 2 Premium and Claims'!N25</f>
        <v>8107886.5900000036</v>
      </c>
      <c r="O21" s="77">
        <f>'Pt 2 Premium and Claims'!O22+'Pt 2 Premium and Claims'!O23-'Pt 2 Premium and Claims'!O24-'Pt 2 Premium and Claims'!O25</f>
        <v>3810120.5300000003</v>
      </c>
      <c r="P21" s="78">
        <f>'Pt 2 Premium and Claims'!P22+'Pt 2 Premium and Claims'!P23-'Pt 2 Premium and Claims'!P24-'Pt 2 Premium and Claims'!P25</f>
        <v>3810120.5300000003</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5798437.9199999981</v>
      </c>
      <c r="N24" s="78">
        <f>'Pt 2 Premium and Claims'!N51</f>
        <v>6799072.4013609607</v>
      </c>
      <c r="O24" s="77">
        <f>'Pt 2 Premium and Claims'!O51</f>
        <v>2571371.1999999997</v>
      </c>
      <c r="P24" s="78">
        <f>'Pt 2 Premium and Claims'!P51</f>
        <v>3129309.1343963384</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c r="L28" s="101"/>
      <c r="M28" s="99">
        <v>-49371.260155421267</v>
      </c>
      <c r="N28" s="98">
        <v>-49371.260155421267</v>
      </c>
      <c r="O28" s="99">
        <v>-23200.922931279125</v>
      </c>
      <c r="P28" s="101">
        <v>-23200.922931279125</v>
      </c>
    </row>
    <row r="29" spans="2:16" s="37" customFormat="1" ht="30" x14ac:dyDescent="0.2">
      <c r="B29" s="90"/>
      <c r="C29" s="94"/>
      <c r="D29" s="395" t="s">
        <v>67</v>
      </c>
      <c r="E29" s="99"/>
      <c r="F29" s="101"/>
      <c r="G29" s="97"/>
      <c r="H29" s="98"/>
      <c r="I29" s="99"/>
      <c r="J29" s="100"/>
      <c r="K29" s="99"/>
      <c r="L29" s="101"/>
      <c r="M29" s="99"/>
      <c r="N29" s="98"/>
      <c r="O29" s="99"/>
      <c r="P29" s="101"/>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c r="L31" s="101"/>
      <c r="M31" s="99">
        <v>50338.985753925197</v>
      </c>
      <c r="N31" s="98">
        <v>50338.985753925197</v>
      </c>
      <c r="O31" s="99">
        <v>23655.68399994207</v>
      </c>
      <c r="P31" s="101">
        <v>23655.68399994207</v>
      </c>
    </row>
    <row r="32" spans="2:16" x14ac:dyDescent="0.2">
      <c r="B32" s="75"/>
      <c r="C32" s="94"/>
      <c r="D32" s="393" t="s">
        <v>104</v>
      </c>
      <c r="E32" s="99"/>
      <c r="F32" s="101"/>
      <c r="G32" s="97"/>
      <c r="H32" s="98"/>
      <c r="I32" s="99"/>
      <c r="J32" s="100"/>
      <c r="K32" s="99"/>
      <c r="L32" s="101"/>
      <c r="M32" s="99">
        <v>138071.97434563082</v>
      </c>
      <c r="N32" s="98">
        <v>138071.97434563082</v>
      </c>
      <c r="O32" s="99">
        <v>64883.84589897441</v>
      </c>
      <c r="P32" s="101">
        <v>64883.84589897441</v>
      </c>
    </row>
    <row r="33" spans="2:16" x14ac:dyDescent="0.2">
      <c r="B33" s="75"/>
      <c r="C33" s="94"/>
      <c r="D33" s="393" t="s">
        <v>103</v>
      </c>
      <c r="E33" s="99"/>
      <c r="F33" s="101"/>
      <c r="G33" s="97"/>
      <c r="H33" s="98"/>
      <c r="I33" s="99"/>
      <c r="J33" s="100"/>
      <c r="K33" s="99"/>
      <c r="L33" s="101"/>
      <c r="M33" s="99">
        <v>0</v>
      </c>
      <c r="N33" s="98">
        <v>0</v>
      </c>
      <c r="O33" s="99">
        <v>0</v>
      </c>
      <c r="P33" s="101">
        <v>0</v>
      </c>
    </row>
    <row r="34" spans="2:16" x14ac:dyDescent="0.2">
      <c r="B34" s="75"/>
      <c r="C34" s="94">
        <v>3.3</v>
      </c>
      <c r="D34" s="393" t="s">
        <v>21</v>
      </c>
      <c r="E34" s="102"/>
      <c r="F34" s="101"/>
      <c r="G34" s="97"/>
      <c r="H34" s="98"/>
      <c r="I34" s="99"/>
      <c r="J34" s="100"/>
      <c r="K34" s="102"/>
      <c r="L34" s="101"/>
      <c r="M34" s="99">
        <v>1494.9121311940896</v>
      </c>
      <c r="N34" s="98">
        <v>1494.9121311940896</v>
      </c>
      <c r="O34" s="99">
        <v>702.50062558024172</v>
      </c>
      <c r="P34" s="101">
        <v>702.50062558024172</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140534.61207532883</v>
      </c>
      <c r="N35" s="104">
        <f t="shared" si="0"/>
        <v>140534.61207532883</v>
      </c>
      <c r="O35" s="103">
        <f t="shared" si="0"/>
        <v>66041.107593217603</v>
      </c>
      <c r="P35" s="104">
        <f t="shared" si="0"/>
        <v>66041.107593217603</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c r="L38" s="101"/>
      <c r="M38" s="99"/>
      <c r="N38" s="101"/>
      <c r="O38" s="99"/>
      <c r="P38" s="101"/>
    </row>
    <row r="39" spans="2:16" x14ac:dyDescent="0.2">
      <c r="B39" s="107"/>
      <c r="C39" s="94">
        <v>4.2</v>
      </c>
      <c r="D39" s="393" t="s">
        <v>19</v>
      </c>
      <c r="E39" s="99"/>
      <c r="F39" s="101"/>
      <c r="G39" s="97"/>
      <c r="H39" s="101"/>
      <c r="I39" s="99"/>
      <c r="J39" s="101"/>
      <c r="K39" s="99"/>
      <c r="L39" s="101"/>
      <c r="M39" s="99">
        <v>845552.41002147237</v>
      </c>
      <c r="N39" s="101">
        <v>845552.41002147237</v>
      </c>
      <c r="O39" s="99">
        <v>397348.50270195858</v>
      </c>
      <c r="P39" s="101">
        <v>397348.50270195858</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c r="L41" s="101"/>
      <c r="M41" s="102"/>
      <c r="N41" s="101"/>
      <c r="O41" s="102"/>
      <c r="P41" s="101"/>
    </row>
    <row r="42" spans="2:16" ht="30" x14ac:dyDescent="0.2">
      <c r="B42" s="107"/>
      <c r="C42" s="108"/>
      <c r="D42" s="395" t="s">
        <v>123</v>
      </c>
      <c r="E42" s="102"/>
      <c r="F42" s="101"/>
      <c r="G42" s="401"/>
      <c r="H42" s="101"/>
      <c r="I42" s="102"/>
      <c r="J42" s="101"/>
      <c r="K42" s="102"/>
      <c r="L42" s="101"/>
      <c r="M42" s="102"/>
      <c r="N42" s="101"/>
      <c r="O42" s="102"/>
      <c r="P42" s="101"/>
    </row>
    <row r="43" spans="2:16" x14ac:dyDescent="0.2">
      <c r="B43" s="107"/>
      <c r="C43" s="94">
        <v>4.4000000000000004</v>
      </c>
      <c r="D43" s="393" t="s">
        <v>20</v>
      </c>
      <c r="E43" s="102"/>
      <c r="F43" s="403"/>
      <c r="G43" s="401"/>
      <c r="H43" s="97"/>
      <c r="I43" s="102"/>
      <c r="J43" s="97"/>
      <c r="K43" s="102"/>
      <c r="L43" s="97"/>
      <c r="M43" s="102">
        <v>1434188.6470456456</v>
      </c>
      <c r="N43" s="97">
        <v>1434188.6470456456</v>
      </c>
      <c r="O43" s="102">
        <v>673964.97809197113</v>
      </c>
      <c r="P43" s="403">
        <v>673964.97809197113</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2279741.0570671181</v>
      </c>
      <c r="N44" s="104">
        <f t="shared" si="1"/>
        <v>2279741.0570671181</v>
      </c>
      <c r="O44" s="103">
        <f t="shared" si="1"/>
        <v>1071313.4807939297</v>
      </c>
      <c r="P44" s="104">
        <f t="shared" si="1"/>
        <v>1071313.4807939297</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c r="L47" s="113"/>
      <c r="M47" s="112">
        <v>18506</v>
      </c>
      <c r="N47" s="113">
        <v>18506</v>
      </c>
      <c r="O47" s="112">
        <v>11915</v>
      </c>
      <c r="P47" s="389">
        <v>11915</v>
      </c>
    </row>
    <row r="48" spans="2:16" s="37" customFormat="1" x14ac:dyDescent="0.2">
      <c r="B48" s="90"/>
      <c r="C48" s="94">
        <v>5.2</v>
      </c>
      <c r="D48" s="393" t="s">
        <v>27</v>
      </c>
      <c r="E48" s="112"/>
      <c r="F48" s="404"/>
      <c r="G48" s="113"/>
      <c r="H48" s="113"/>
      <c r="I48" s="112"/>
      <c r="J48" s="113"/>
      <c r="K48" s="112"/>
      <c r="L48" s="113"/>
      <c r="M48" s="112">
        <v>186155</v>
      </c>
      <c r="N48" s="113">
        <v>186155</v>
      </c>
      <c r="O48" s="112">
        <v>99189</v>
      </c>
      <c r="P48" s="114">
        <v>99189</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15512.916666666666</v>
      </c>
      <c r="N49" s="116">
        <f>N48/12</f>
        <v>15512.916666666666</v>
      </c>
      <c r="O49" s="115">
        <f t="shared" si="2"/>
        <v>8265.75</v>
      </c>
      <c r="P49" s="116">
        <f t="shared" si="2"/>
        <v>8265.75</v>
      </c>
    </row>
    <row r="50" spans="2:16" ht="45" customHeight="1" x14ac:dyDescent="0.2">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v>79015.225938579024</v>
      </c>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5" priority="85" stopIfTrue="1" operator="lessThan">
      <formula>0</formula>
    </cfRule>
  </conditionalFormatting>
  <conditionalFormatting sqref="K28:K29 K31:K34 M28:M29 M31:M34 O28:O29 O31:O34">
    <cfRule type="cellIs" dxfId="94" priority="54" stopIfTrue="1" operator="lessThan">
      <formula>0</formula>
    </cfRule>
  </conditionalFormatting>
  <conditionalFormatting sqref="G35:H35">
    <cfRule type="cellIs" dxfId="93" priority="26" stopIfTrue="1" operator="lessThan">
      <formula>0</formula>
    </cfRule>
  </conditionalFormatting>
  <conditionalFormatting sqref="I35:J35">
    <cfRule type="cellIs" dxfId="92" priority="25" stopIfTrue="1" operator="lessThan">
      <formula>0</formula>
    </cfRule>
  </conditionalFormatting>
  <conditionalFormatting sqref="K35:L35">
    <cfRule type="cellIs" dxfId="91" priority="24" stopIfTrue="1" operator="lessThan">
      <formula>0</formula>
    </cfRule>
  </conditionalFormatting>
  <conditionalFormatting sqref="M35:N35">
    <cfRule type="cellIs" dxfId="90" priority="23" stopIfTrue="1" operator="lessThan">
      <formula>0</formula>
    </cfRule>
  </conditionalFormatting>
  <conditionalFormatting sqref="O35:P35">
    <cfRule type="cellIs" dxfId="89" priority="22" stopIfTrue="1" operator="lessThan">
      <formula>0</formula>
    </cfRule>
  </conditionalFormatting>
  <conditionalFormatting sqref="G38:G39 I38:I39 K38:K39 M38:M39 O38:O39">
    <cfRule type="cellIs" dxfId="88" priority="21" stopIfTrue="1" operator="lessThan">
      <formula>0</formula>
    </cfRule>
  </conditionalFormatting>
  <conditionalFormatting sqref="F43">
    <cfRule type="cellIs" dxfId="87" priority="20" stopIfTrue="1" operator="lessThan">
      <formula>0</formula>
    </cfRule>
  </conditionalFormatting>
  <conditionalFormatting sqref="E43">
    <cfRule type="cellIs" dxfId="86" priority="18" stopIfTrue="1" operator="lessThan">
      <formula>0</formula>
    </cfRule>
  </conditionalFormatting>
  <conditionalFormatting sqref="H43 J43 L43 N43">
    <cfRule type="cellIs" dxfId="85" priority="16" stopIfTrue="1" operator="lessThan">
      <formula>0</formula>
    </cfRule>
  </conditionalFormatting>
  <conditionalFormatting sqref="G43 I43 K43 M43 O43">
    <cfRule type="cellIs" dxfId="84" priority="15" stopIfTrue="1" operator="lessThan">
      <formula>0</formula>
    </cfRule>
  </conditionalFormatting>
  <conditionalFormatting sqref="G41:G42 I41:I42 K41:K42 M41:M42 O41:O42">
    <cfRule type="cellIs" dxfId="83" priority="14" stopIfTrue="1" operator="lessThan">
      <formula>0</formula>
    </cfRule>
  </conditionalFormatting>
  <conditionalFormatting sqref="G47:O48">
    <cfRule type="cellIs" dxfId="82" priority="13" stopIfTrue="1" operator="lessThan">
      <formula>0</formula>
    </cfRule>
  </conditionalFormatting>
  <conditionalFormatting sqref="F44">
    <cfRule type="cellIs" dxfId="81" priority="12" stopIfTrue="1" operator="lessThan">
      <formula>0</formula>
    </cfRule>
  </conditionalFormatting>
  <conditionalFormatting sqref="G44">
    <cfRule type="cellIs" dxfId="80" priority="11" stopIfTrue="1" operator="lessThan">
      <formula>0</formula>
    </cfRule>
  </conditionalFormatting>
  <conditionalFormatting sqref="H44">
    <cfRule type="cellIs" dxfId="79" priority="10" stopIfTrue="1" operator="lessThan">
      <formula>0</formula>
    </cfRule>
  </conditionalFormatting>
  <conditionalFormatting sqref="I44">
    <cfRule type="cellIs" dxfId="78" priority="9" stopIfTrue="1" operator="lessThan">
      <formula>0</formula>
    </cfRule>
  </conditionalFormatting>
  <conditionalFormatting sqref="J44">
    <cfRule type="cellIs" dxfId="77" priority="8" stopIfTrue="1" operator="lessThan">
      <formula>0</formula>
    </cfRule>
  </conditionalFormatting>
  <conditionalFormatting sqref="K44">
    <cfRule type="cellIs" dxfId="76" priority="7" stopIfTrue="1" operator="lessThan">
      <formula>0</formula>
    </cfRule>
  </conditionalFormatting>
  <conditionalFormatting sqref="L44">
    <cfRule type="cellIs" dxfId="75" priority="6" stopIfTrue="1" operator="lessThan">
      <formula>0</formula>
    </cfRule>
  </conditionalFormatting>
  <conditionalFormatting sqref="M44">
    <cfRule type="cellIs" dxfId="74" priority="5" stopIfTrue="1" operator="lessThan">
      <formula>0</formula>
    </cfRule>
  </conditionalFormatting>
  <conditionalFormatting sqref="N44">
    <cfRule type="cellIs" dxfId="73" priority="4" stopIfTrue="1" operator="lessThan">
      <formula>0</formula>
    </cfRule>
  </conditionalFormatting>
  <conditionalFormatting sqref="O44">
    <cfRule type="cellIs" dxfId="72" priority="3" stopIfTrue="1" operator="lessThan">
      <formula>0</formula>
    </cfRule>
  </conditionalFormatting>
  <conditionalFormatting sqref="P44">
    <cfRule type="cellIs" dxfId="71" priority="2" stopIfTrue="1" operator="lessThan">
      <formula>0</formula>
    </cfRule>
  </conditionalFormatting>
  <conditionalFormatting sqref="P43">
    <cfRule type="cellIs" dxfId="7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election activeCell="M24" sqref="M2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28515625" style="11" customWidth="1"/>
    <col min="6" max="6" width="27.42578125" style="11" customWidth="1"/>
    <col min="7" max="7" width="17.7109375" style="11" customWidth="1"/>
    <col min="8" max="8" width="25.28515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United of Omaha Life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f>'Cover Page'!C9</f>
        <v>0</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2022</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c r="L22" s="155"/>
      <c r="M22" s="154">
        <v>8107886.5900000036</v>
      </c>
      <c r="N22" s="155">
        <v>8107886.5900000036</v>
      </c>
      <c r="O22" s="154">
        <v>3810120.5300000003</v>
      </c>
      <c r="P22" s="155">
        <v>3810120.5300000003</v>
      </c>
    </row>
    <row r="23" spans="1:16" s="25" customFormat="1" x14ac:dyDescent="0.2">
      <c r="A23" s="37"/>
      <c r="B23" s="75"/>
      <c r="C23" s="76">
        <v>1.2</v>
      </c>
      <c r="D23" s="393" t="s">
        <v>16</v>
      </c>
      <c r="E23" s="154"/>
      <c r="F23" s="155"/>
      <c r="G23" s="154"/>
      <c r="H23" s="155"/>
      <c r="I23" s="154"/>
      <c r="J23" s="155"/>
      <c r="K23" s="154"/>
      <c r="L23" s="155"/>
      <c r="M23" s="154"/>
      <c r="N23" s="155"/>
      <c r="O23" s="154"/>
      <c r="P23" s="155"/>
    </row>
    <row r="24" spans="1:16" s="25" customFormat="1" x14ac:dyDescent="0.2">
      <c r="A24" s="37"/>
      <c r="B24" s="75"/>
      <c r="C24" s="76">
        <v>1.3</v>
      </c>
      <c r="D24" s="393" t="s">
        <v>34</v>
      </c>
      <c r="E24" s="154"/>
      <c r="F24" s="155"/>
      <c r="G24" s="154"/>
      <c r="H24" s="155"/>
      <c r="I24" s="154"/>
      <c r="J24" s="155"/>
      <c r="K24" s="154"/>
      <c r="L24" s="155"/>
      <c r="M24" s="154"/>
      <c r="N24" s="155"/>
      <c r="O24" s="154"/>
      <c r="P24" s="155"/>
    </row>
    <row r="25" spans="1:16" s="25" customFormat="1" x14ac:dyDescent="0.2">
      <c r="A25" s="37"/>
      <c r="B25" s="75"/>
      <c r="C25" s="76">
        <v>1.4</v>
      </c>
      <c r="D25" s="393" t="s">
        <v>17</v>
      </c>
      <c r="E25" s="154"/>
      <c r="F25" s="155"/>
      <c r="G25" s="154"/>
      <c r="H25" s="155"/>
      <c r="I25" s="154"/>
      <c r="J25" s="155"/>
      <c r="K25" s="154"/>
      <c r="L25" s="155"/>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c r="L29" s="164"/>
      <c r="M29" s="154">
        <v>5548505.0999999978</v>
      </c>
      <c r="N29" s="164"/>
      <c r="O29" s="154">
        <v>2392949.4799999995</v>
      </c>
      <c r="P29" s="164"/>
    </row>
    <row r="30" spans="1:16" s="25" customFormat="1" ht="28.5" customHeight="1" x14ac:dyDescent="0.2">
      <c r="A30" s="37"/>
      <c r="B30" s="75"/>
      <c r="C30" s="76"/>
      <c r="D30" s="395" t="s">
        <v>54</v>
      </c>
      <c r="E30" s="165"/>
      <c r="F30" s="155"/>
      <c r="G30" s="165"/>
      <c r="H30" s="155"/>
      <c r="I30" s="165"/>
      <c r="J30" s="155"/>
      <c r="K30" s="165"/>
      <c r="L30" s="155"/>
      <c r="M30" s="165"/>
      <c r="N30" s="155">
        <v>6030213.1699999981</v>
      </c>
      <c r="O30" s="165"/>
      <c r="P30" s="155">
        <v>2684795.9399999995</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c r="L32" s="164"/>
      <c r="M32" s="154"/>
      <c r="N32" s="166"/>
      <c r="O32" s="154"/>
      <c r="P32" s="164"/>
    </row>
    <row r="33" spans="1:16" s="37" customFormat="1" ht="30" x14ac:dyDescent="0.2">
      <c r="B33" s="90"/>
      <c r="C33" s="76"/>
      <c r="D33" s="395" t="s">
        <v>44</v>
      </c>
      <c r="E33" s="165"/>
      <c r="F33" s="155"/>
      <c r="G33" s="165"/>
      <c r="H33" s="167"/>
      <c r="I33" s="165"/>
      <c r="J33" s="155"/>
      <c r="K33" s="165"/>
      <c r="L33" s="155"/>
      <c r="M33" s="165"/>
      <c r="N33" s="167"/>
      <c r="O33" s="165"/>
      <c r="P33" s="155"/>
    </row>
    <row r="34" spans="1:16" s="25" customFormat="1" x14ac:dyDescent="0.2">
      <c r="A34" s="37"/>
      <c r="B34" s="75"/>
      <c r="C34" s="76">
        <v>2.2999999999999998</v>
      </c>
      <c r="D34" s="393" t="s">
        <v>28</v>
      </c>
      <c r="E34" s="154"/>
      <c r="F34" s="164"/>
      <c r="G34" s="154"/>
      <c r="H34" s="166"/>
      <c r="I34" s="154"/>
      <c r="J34" s="164"/>
      <c r="K34" s="154"/>
      <c r="L34" s="164"/>
      <c r="M34" s="154"/>
      <c r="N34" s="166"/>
      <c r="O34" s="154"/>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v>633001.00000000012</v>
      </c>
      <c r="N36" s="166"/>
      <c r="O36" s="154">
        <v>355365.68</v>
      </c>
      <c r="P36" s="164"/>
    </row>
    <row r="37" spans="1:16" s="37" customFormat="1" ht="30" x14ac:dyDescent="0.2">
      <c r="B37" s="90"/>
      <c r="C37" s="76"/>
      <c r="D37" s="395" t="s">
        <v>43</v>
      </c>
      <c r="E37" s="165"/>
      <c r="F37" s="155"/>
      <c r="G37" s="165"/>
      <c r="H37" s="167"/>
      <c r="I37" s="165"/>
      <c r="J37" s="155"/>
      <c r="K37" s="165"/>
      <c r="L37" s="155"/>
      <c r="M37" s="165"/>
      <c r="N37" s="167">
        <v>768859.23136096215</v>
      </c>
      <c r="O37" s="165"/>
      <c r="P37" s="155">
        <v>444513.19439633872</v>
      </c>
    </row>
    <row r="38" spans="1:16" s="25" customFormat="1" x14ac:dyDescent="0.2">
      <c r="A38" s="37"/>
      <c r="B38" s="75"/>
      <c r="C38" s="76">
        <v>2.5</v>
      </c>
      <c r="D38" s="393" t="s">
        <v>29</v>
      </c>
      <c r="E38" s="154"/>
      <c r="F38" s="164"/>
      <c r="G38" s="154"/>
      <c r="H38" s="166"/>
      <c r="I38" s="154"/>
      <c r="J38" s="164"/>
      <c r="K38" s="154"/>
      <c r="L38" s="164"/>
      <c r="M38" s="154">
        <v>383068.18000000005</v>
      </c>
      <c r="N38" s="166"/>
      <c r="O38" s="154">
        <v>176943.96</v>
      </c>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8.1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5798437.9199999981</v>
      </c>
      <c r="N51" s="104">
        <f>N30+N33+N37+N41+N44+N47+N48+N50</f>
        <v>6799072.4013609607</v>
      </c>
      <c r="O51" s="103">
        <f>O29+O32-O34+O36-O38+O40+O43-O45+O47+O48-O49+O50</f>
        <v>2571371.1999999997</v>
      </c>
      <c r="P51" s="104">
        <f>P30+P33+P37+P41+P44+P47+P48+P50</f>
        <v>3129309.1343963384</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9" priority="125" stopIfTrue="1" operator="lessThan">
      <formula>0</formula>
    </cfRule>
  </conditionalFormatting>
  <conditionalFormatting sqref="O49 O45 M45 M49 K45 K49 K40 M40 O40 O38 M38 K38 K34 M34 O34 L41 N41 P41 K32 M32 O32 K36 M36 O36 L33 N33 P33 L37 N37 P37 L44 N44 P44">
    <cfRule type="cellIs" dxfId="68" priority="49" stopIfTrue="1" operator="lessThan">
      <formula>0</formula>
    </cfRule>
  </conditionalFormatting>
  <conditionalFormatting sqref="G22:G25">
    <cfRule type="cellIs" dxfId="67" priority="46" stopIfTrue="1" operator="lessThan">
      <formula>0</formula>
    </cfRule>
  </conditionalFormatting>
  <conditionalFormatting sqref="I22:I25">
    <cfRule type="cellIs" dxfId="66" priority="45" stopIfTrue="1" operator="lessThan">
      <formula>0</formula>
    </cfRule>
  </conditionalFormatting>
  <conditionalFormatting sqref="K22:K25">
    <cfRule type="cellIs" dxfId="65" priority="44" stopIfTrue="1" operator="lessThan">
      <formula>0</formula>
    </cfRule>
  </conditionalFormatting>
  <conditionalFormatting sqref="M22:M25">
    <cfRule type="cellIs" dxfId="64" priority="43" stopIfTrue="1" operator="lessThan">
      <formula>0</formula>
    </cfRule>
  </conditionalFormatting>
  <conditionalFormatting sqref="O22:O25">
    <cfRule type="cellIs" dxfId="63" priority="42" stopIfTrue="1" operator="lessThan">
      <formula>0</formula>
    </cfRule>
  </conditionalFormatting>
  <conditionalFormatting sqref="G29 H30">
    <cfRule type="cellIs" dxfId="62" priority="41" stopIfTrue="1" operator="lessThan">
      <formula>0</formula>
    </cfRule>
  </conditionalFormatting>
  <conditionalFormatting sqref="I29 J30">
    <cfRule type="cellIs" dxfId="61" priority="40" stopIfTrue="1" operator="lessThan">
      <formula>0</formula>
    </cfRule>
  </conditionalFormatting>
  <conditionalFormatting sqref="K29 L30">
    <cfRule type="cellIs" dxfId="60" priority="39" stopIfTrue="1" operator="lessThan">
      <formula>0</formula>
    </cfRule>
  </conditionalFormatting>
  <conditionalFormatting sqref="M29 N30">
    <cfRule type="cellIs" dxfId="59" priority="38" stopIfTrue="1" operator="lessThan">
      <formula>0</formula>
    </cfRule>
  </conditionalFormatting>
  <conditionalFormatting sqref="O29 P30">
    <cfRule type="cellIs" dxfId="58" priority="37" stopIfTrue="1" operator="lessThan">
      <formula>0</formula>
    </cfRule>
  </conditionalFormatting>
  <conditionalFormatting sqref="F22">
    <cfRule type="cellIs" dxfId="57" priority="36" stopIfTrue="1" operator="lessThan">
      <formula>0</formula>
    </cfRule>
  </conditionalFormatting>
  <conditionalFormatting sqref="F23">
    <cfRule type="cellIs" dxfId="56" priority="35" stopIfTrue="1" operator="lessThan">
      <formula>0</formula>
    </cfRule>
  </conditionalFormatting>
  <conditionalFormatting sqref="F24">
    <cfRule type="cellIs" dxfId="55" priority="34" stopIfTrue="1" operator="lessThan">
      <formula>0</formula>
    </cfRule>
  </conditionalFormatting>
  <conditionalFormatting sqref="F25">
    <cfRule type="cellIs" dxfId="54" priority="33" stopIfTrue="1" operator="lessThan">
      <formula>0</formula>
    </cfRule>
  </conditionalFormatting>
  <conditionalFormatting sqref="H22">
    <cfRule type="cellIs" dxfId="53" priority="32" stopIfTrue="1" operator="lessThan">
      <formula>0</formula>
    </cfRule>
  </conditionalFormatting>
  <conditionalFormatting sqref="H23">
    <cfRule type="cellIs" dxfId="52" priority="31" stopIfTrue="1" operator="lessThan">
      <formula>0</formula>
    </cfRule>
  </conditionalFormatting>
  <conditionalFormatting sqref="H24">
    <cfRule type="cellIs" dxfId="51" priority="30" stopIfTrue="1" operator="lessThan">
      <formula>0</formula>
    </cfRule>
  </conditionalFormatting>
  <conditionalFormatting sqref="H25">
    <cfRule type="cellIs" dxfId="50" priority="29" stopIfTrue="1" operator="lessThan">
      <formula>0</formula>
    </cfRule>
  </conditionalFormatting>
  <conditionalFormatting sqref="J22">
    <cfRule type="cellIs" dxfId="49" priority="28" stopIfTrue="1" operator="lessThan">
      <formula>0</formula>
    </cfRule>
  </conditionalFormatting>
  <conditionalFormatting sqref="J23">
    <cfRule type="cellIs" dxfId="48" priority="27" stopIfTrue="1" operator="lessThan">
      <formula>0</formula>
    </cfRule>
  </conditionalFormatting>
  <conditionalFormatting sqref="J24">
    <cfRule type="cellIs" dxfId="47" priority="26" stopIfTrue="1" operator="lessThan">
      <formula>0</formula>
    </cfRule>
  </conditionalFormatting>
  <conditionalFormatting sqref="J25">
    <cfRule type="cellIs" dxfId="46" priority="25" stopIfTrue="1" operator="lessThan">
      <formula>0</formula>
    </cfRule>
  </conditionalFormatting>
  <conditionalFormatting sqref="E51">
    <cfRule type="cellIs" dxfId="45" priority="24" stopIfTrue="1" operator="lessThan">
      <formula>0</formula>
    </cfRule>
  </conditionalFormatting>
  <conditionalFormatting sqref="F51">
    <cfRule type="cellIs" dxfId="44" priority="23" stopIfTrue="1" operator="lessThan">
      <formula>0</formula>
    </cfRule>
  </conditionalFormatting>
  <conditionalFormatting sqref="L22">
    <cfRule type="cellIs" dxfId="43" priority="22" stopIfTrue="1" operator="lessThan">
      <formula>0</formula>
    </cfRule>
  </conditionalFormatting>
  <conditionalFormatting sqref="L23">
    <cfRule type="cellIs" dxfId="42" priority="21" stopIfTrue="1" operator="lessThan">
      <formula>0</formula>
    </cfRule>
  </conditionalFormatting>
  <conditionalFormatting sqref="L24">
    <cfRule type="cellIs" dxfId="41" priority="20" stopIfTrue="1" operator="lessThan">
      <formula>0</formula>
    </cfRule>
  </conditionalFormatting>
  <conditionalFormatting sqref="L25">
    <cfRule type="cellIs" dxfId="40" priority="19" stopIfTrue="1" operator="lessThan">
      <formula>0</formula>
    </cfRule>
  </conditionalFormatting>
  <conditionalFormatting sqref="N22">
    <cfRule type="cellIs" dxfId="39" priority="18" stopIfTrue="1" operator="lessThan">
      <formula>0</formula>
    </cfRule>
  </conditionalFormatting>
  <conditionalFormatting sqref="N23">
    <cfRule type="cellIs" dxfId="38" priority="17" stopIfTrue="1" operator="lessThan">
      <formula>0</formula>
    </cfRule>
  </conditionalFormatting>
  <conditionalFormatting sqref="N24">
    <cfRule type="cellIs" dxfId="37" priority="16" stopIfTrue="1" operator="lessThan">
      <formula>0</formula>
    </cfRule>
  </conditionalFormatting>
  <conditionalFormatting sqref="N25">
    <cfRule type="cellIs" dxfId="36" priority="15" stopIfTrue="1" operator="lessThan">
      <formula>0</formula>
    </cfRule>
  </conditionalFormatting>
  <conditionalFormatting sqref="P22">
    <cfRule type="cellIs" dxfId="35" priority="14" stopIfTrue="1" operator="lessThan">
      <formula>0</formula>
    </cfRule>
  </conditionalFormatting>
  <conditionalFormatting sqref="P23">
    <cfRule type="cellIs" dxfId="34" priority="13" stopIfTrue="1" operator="lessThan">
      <formula>0</formula>
    </cfRule>
  </conditionalFormatting>
  <conditionalFormatting sqref="P24">
    <cfRule type="cellIs" dxfId="33" priority="12" stopIfTrue="1" operator="lessThan">
      <formula>0</formula>
    </cfRule>
  </conditionalFormatting>
  <conditionalFormatting sqref="P25">
    <cfRule type="cellIs" dxfId="32" priority="11" stopIfTrue="1" operator="lessThan">
      <formula>0</formula>
    </cfRule>
  </conditionalFormatting>
  <conditionalFormatting sqref="G51">
    <cfRule type="cellIs" dxfId="31" priority="10" stopIfTrue="1" operator="lessThan">
      <formula>0</formula>
    </cfRule>
  </conditionalFormatting>
  <conditionalFormatting sqref="H51">
    <cfRule type="cellIs" dxfId="30" priority="9" stopIfTrue="1" operator="lessThan">
      <formula>0</formula>
    </cfRule>
  </conditionalFormatting>
  <conditionalFormatting sqref="I51">
    <cfRule type="cellIs" dxfId="29" priority="8" stopIfTrue="1" operator="lessThan">
      <formula>0</formula>
    </cfRule>
  </conditionalFormatting>
  <conditionalFormatting sqref="J51">
    <cfRule type="cellIs" dxfId="28" priority="7" stopIfTrue="1" operator="lessThan">
      <formula>0</formula>
    </cfRule>
  </conditionalFormatting>
  <conditionalFormatting sqref="K51">
    <cfRule type="cellIs" dxfId="27" priority="6" stopIfTrue="1" operator="lessThan">
      <formula>0</formula>
    </cfRule>
  </conditionalFormatting>
  <conditionalFormatting sqref="L51">
    <cfRule type="cellIs" dxfId="26" priority="5" stopIfTrue="1" operator="lessThan">
      <formula>0</formula>
    </cfRule>
  </conditionalFormatting>
  <conditionalFormatting sqref="M51">
    <cfRule type="cellIs" dxfId="25" priority="4" stopIfTrue="1" operator="lessThan">
      <formula>0</formula>
    </cfRule>
  </conditionalFormatting>
  <conditionalFormatting sqref="N51">
    <cfRule type="cellIs" dxfId="24" priority="3" stopIfTrue="1" operator="lessThan">
      <formula>0</formula>
    </cfRule>
  </conditionalFormatting>
  <conditionalFormatting sqref="O51">
    <cfRule type="cellIs" dxfId="23" priority="2" stopIfTrue="1" operator="lessThan">
      <formula>0</formula>
    </cfRule>
  </conditionalFormatting>
  <conditionalFormatting sqref="P51">
    <cfRule type="cellIs" dxfId="22"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9" zoomScaleNormal="100" workbookViewId="0">
      <selection activeCell="B28" sqref="B28"/>
    </sheetView>
  </sheetViews>
  <sheetFormatPr defaultRowHeight="15" x14ac:dyDescent="0.2"/>
  <cols>
    <col min="1" max="1" width="1.7109375" style="2" customWidth="1"/>
    <col min="2" max="2" width="69.71093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United of Omaha Life Insurance Company</v>
      </c>
    </row>
    <row r="9" spans="2:5" s="2" customFormat="1" ht="15.75" customHeight="1" x14ac:dyDescent="0.25">
      <c r="B9" s="52" t="s">
        <v>90</v>
      </c>
    </row>
    <row r="10" spans="2:5" s="2" customFormat="1" ht="15" customHeight="1" x14ac:dyDescent="0.2">
      <c r="B10" s="183">
        <f>'Cover Page'!C9</f>
        <v>0</v>
      </c>
    </row>
    <row r="11" spans="2:5" s="2" customFormat="1" ht="15.75" x14ac:dyDescent="0.25">
      <c r="B11" s="52" t="s">
        <v>85</v>
      </c>
    </row>
    <row r="12" spans="2:5" s="2" customFormat="1" x14ac:dyDescent="0.2">
      <c r="B12" s="183" t="str">
        <f>'Cover Page'!C6</f>
        <v>2022</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54.6" customHeight="1" x14ac:dyDescent="0.2">
      <c r="B18" s="188" t="s">
        <v>163</v>
      </c>
      <c r="C18" s="197"/>
      <c r="D18" s="333" t="s">
        <v>165</v>
      </c>
      <c r="E18" s="193"/>
    </row>
    <row r="19" spans="2:5" s="184" customFormat="1" ht="68.45" customHeight="1" x14ac:dyDescent="0.2">
      <c r="B19" s="188" t="s">
        <v>164</v>
      </c>
      <c r="C19" s="197"/>
      <c r="D19" s="333" t="s">
        <v>166</v>
      </c>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135.6" customHeight="1" x14ac:dyDescent="0.2">
      <c r="B26" s="417" t="s">
        <v>167</v>
      </c>
      <c r="C26" s="197"/>
      <c r="D26" s="333" t="s">
        <v>168</v>
      </c>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107.45" customHeight="1" x14ac:dyDescent="0.2">
      <c r="B33" s="417" t="s">
        <v>169</v>
      </c>
      <c r="C33" s="197"/>
      <c r="D33" s="418" t="s">
        <v>171</v>
      </c>
      <c r="E33" s="193"/>
    </row>
    <row r="34" spans="2:5" s="184" customFormat="1" ht="147.6" customHeight="1" x14ac:dyDescent="0.2">
      <c r="B34" s="417" t="s">
        <v>170</v>
      </c>
      <c r="C34" s="197"/>
      <c r="D34" s="418" t="s">
        <v>172</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c r="C40" s="197"/>
      <c r="D40" s="333"/>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29.6" customHeight="1" x14ac:dyDescent="0.2">
      <c r="B47" s="417" t="s">
        <v>21</v>
      </c>
      <c r="C47" s="197"/>
      <c r="D47" s="333" t="s">
        <v>173</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x14ac:dyDescent="0.2">
      <c r="B55" s="417"/>
      <c r="C55" s="202"/>
      <c r="D55" s="333"/>
      <c r="E55" s="203"/>
    </row>
    <row r="56" spans="2:5" s="204" customFormat="1" x14ac:dyDescent="0.2">
      <c r="B56" s="417"/>
      <c r="C56" s="199"/>
      <c r="D56" s="418"/>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71.45" customHeight="1" x14ac:dyDescent="0.2">
      <c r="B62" s="417" t="s">
        <v>174</v>
      </c>
      <c r="C62" s="202"/>
      <c r="D62" s="333" t="s">
        <v>175</v>
      </c>
      <c r="E62" s="203"/>
    </row>
    <row r="63" spans="2:5" s="204" customFormat="1" ht="90.6" customHeight="1" x14ac:dyDescent="0.2">
      <c r="B63" s="417" t="s">
        <v>176</v>
      </c>
      <c r="C63" s="197"/>
      <c r="D63" s="418" t="s">
        <v>177</v>
      </c>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c r="C69" s="202"/>
      <c r="D69" s="333"/>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60" x14ac:dyDescent="0.2">
      <c r="B76" s="417" t="s">
        <v>20</v>
      </c>
      <c r="C76" s="202"/>
      <c r="D76" s="418" t="s">
        <v>178</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E3" zoomScaleNormal="100" workbookViewId="0">
      <selection activeCell="R27" sqref="R27"/>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customWidth="1"/>
    <col min="6" max="6" width="15.28515625" style="9" customWidth="1"/>
    <col min="7" max="8" width="16.28515625" style="9" customWidth="1"/>
    <col min="9" max="9" width="15.5703125" style="9" customWidth="1"/>
    <col min="10" max="10" width="15.7109375" style="9" customWidth="1"/>
    <col min="11" max="12" width="16.28515625" style="9" customWidth="1"/>
    <col min="13" max="13" width="16.7109375" style="9" customWidth="1"/>
    <col min="14" max="14" width="16.7109375" style="11" customWidth="1"/>
    <col min="15" max="16" width="16.7109375" style="9" customWidth="1"/>
    <col min="17" max="18" width="15.5703125" style="9" customWidth="1"/>
    <col min="19" max="19" width="16.28515625" style="9" customWidth="1"/>
    <col min="20" max="20" width="16.7109375" style="9" customWidth="1"/>
    <col min="21" max="21" width="16.7109375" style="9" bestFit="1" customWidth="1"/>
    <col min="22" max="22" width="17.28515625" style="9" customWidth="1"/>
    <col min="23" max="24" width="16.7109375" style="9" bestFit="1" customWidth="1"/>
    <col min="25" max="25" width="18.7109375" style="9" bestFit="1" customWidth="1"/>
    <col min="26" max="26" width="18.7109375" style="11" bestFit="1" customWidth="1"/>
    <col min="27" max="28" width="18.71093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United of Omaha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8">
        <v>2725029.848131639</v>
      </c>
      <c r="V21" s="249">
        <v>5098532.3140883669</v>
      </c>
      <c r="W21" s="166"/>
      <c r="X21" s="164"/>
      <c r="Y21" s="246">
        <v>2153232.4854382183</v>
      </c>
      <c r="Z21" s="247">
        <v>2371936.8484805897</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v>2725029.848131639</v>
      </c>
      <c r="V22" s="249">
        <v>5098532.3140883669</v>
      </c>
      <c r="W22" s="250">
        <f>'Pt 1 Summary of Data'!N24</f>
        <v>6799072.4013609607</v>
      </c>
      <c r="X22" s="251">
        <f>SUM(U22:W22)</f>
        <v>14622634.563580967</v>
      </c>
      <c r="Y22" s="248">
        <v>2153232.4854382183</v>
      </c>
      <c r="Z22" s="249">
        <v>2371936.8484805897</v>
      </c>
      <c r="AA22" s="250">
        <f>'Pt 1 Summary of Data'!P24</f>
        <v>3129309.1343963384</v>
      </c>
      <c r="AB22" s="251">
        <f>SUM(Y22:AA22)</f>
        <v>7654478.4683151469</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2725029.848131639</v>
      </c>
      <c r="V23" s="252">
        <f>SUM(V$22:V$22)</f>
        <v>5098532.3140883669</v>
      </c>
      <c r="W23" s="252">
        <f>SUM(W$22:W$22)</f>
        <v>6799072.4013609607</v>
      </c>
      <c r="X23" s="251">
        <f>SUM(U23:W23)</f>
        <v>14622634.563580967</v>
      </c>
      <c r="Y23" s="414">
        <f>SUM(Y$22:Y$22)</f>
        <v>2153232.4854382183</v>
      </c>
      <c r="Z23" s="252">
        <f>SUM(Z$22:Z$22)</f>
        <v>2371936.8484805897</v>
      </c>
      <c r="AA23" s="252">
        <f>SUM(AA$22:AA$22)</f>
        <v>3129309.1343963384</v>
      </c>
      <c r="AB23" s="251">
        <f>SUM(Y23:AA23)</f>
        <v>7654478.4683151469</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v>3666250.3099999977</v>
      </c>
      <c r="V26" s="249">
        <v>5993937.9800000023</v>
      </c>
      <c r="W26" s="259">
        <f>'Pt 1 Summary of Data'!N21</f>
        <v>8107886.5900000036</v>
      </c>
      <c r="X26" s="251">
        <f>SUM(U26:W26)</f>
        <v>17768074.880000003</v>
      </c>
      <c r="Y26" s="258">
        <v>2828058.4899999998</v>
      </c>
      <c r="Z26" s="249">
        <v>2508205.6800000002</v>
      </c>
      <c r="AA26" s="259">
        <f>'Pt 1 Summary of Data'!P21</f>
        <v>3810120.5300000003</v>
      </c>
      <c r="AB26" s="251">
        <f>SUM(Y26:AA26)</f>
        <v>9146384.6999999993</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49">
        <v>176769.15314807487</v>
      </c>
      <c r="V27" s="249">
        <v>77903.324050406431</v>
      </c>
      <c r="W27" s="259">
        <f>'Pt 1 Summary of Data'!N35</f>
        <v>140534.61207532883</v>
      </c>
      <c r="X27" s="251">
        <f>SUM(U27:W27)</f>
        <v>395207.08927381015</v>
      </c>
      <c r="Y27" s="249">
        <v>136355.53005395411</v>
      </c>
      <c r="Z27" s="249">
        <v>32599.196142184639</v>
      </c>
      <c r="AA27" s="259">
        <f>'Pt 1 Summary of Data'!P35</f>
        <v>66041.107593217603</v>
      </c>
      <c r="AB27" s="251">
        <f>SUM(Y27:AA27)</f>
        <v>234995.83378935634</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3489481.1568519231</v>
      </c>
      <c r="V28" s="259">
        <f t="shared" si="0"/>
        <v>5916034.6559495963</v>
      </c>
      <c r="W28" s="259">
        <f t="shared" si="0"/>
        <v>7967351.9779246747</v>
      </c>
      <c r="X28" s="104">
        <f>X$26-X$27</f>
        <v>17372867.790726192</v>
      </c>
      <c r="Y28" s="103">
        <f t="shared" si="0"/>
        <v>2691702.9599460457</v>
      </c>
      <c r="Z28" s="259">
        <f t="shared" si="0"/>
        <v>2475606.4838578156</v>
      </c>
      <c r="AA28" s="259">
        <f t="shared" si="0"/>
        <v>3744079.4224067829</v>
      </c>
      <c r="AB28" s="104">
        <f>AB$26-AB$27</f>
        <v>8911388.8662106432</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v>6498.416666666667</v>
      </c>
      <c r="V30" s="264">
        <v>11229.083333333334</v>
      </c>
      <c r="W30" s="268">
        <f>'Pt 1 Summary of Data'!N49</f>
        <v>15512.916666666666</v>
      </c>
      <c r="X30" s="266">
        <f>SUM(U30:W30)</f>
        <v>33240.416666666664</v>
      </c>
      <c r="Y30" s="267">
        <v>5798.416666666667</v>
      </c>
      <c r="Z30" s="264">
        <v>5729.583333333333</v>
      </c>
      <c r="AA30" s="268">
        <f>'Pt 1 Summary of Data'!P49</f>
        <v>8265.75</v>
      </c>
      <c r="AB30" s="266">
        <f>SUM(Y30:AA30)</f>
        <v>19793.75</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0.84169376868145362</v>
      </c>
      <c r="Y33" s="277"/>
      <c r="Z33" s="278"/>
      <c r="AA33" s="278"/>
      <c r="AB33" s="415">
        <f>IF(AB30&lt;1000,"Not Required to Calculate",AB23/AB28)</f>
        <v>0.85895460104301702</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21" priority="74" stopIfTrue="1" operator="lessThan">
      <formula>0</formula>
    </cfRule>
  </conditionalFormatting>
  <conditionalFormatting sqref="K26:K27">
    <cfRule type="cellIs" dxfId="20" priority="37" stopIfTrue="1" operator="lessThan">
      <formula>0</formula>
    </cfRule>
  </conditionalFormatting>
  <conditionalFormatting sqref="S26:S27">
    <cfRule type="cellIs" dxfId="19" priority="33" stopIfTrue="1" operator="lessThan">
      <formula>0</formula>
    </cfRule>
  </conditionalFormatting>
  <conditionalFormatting sqref="O26:O27">
    <cfRule type="cellIs" dxfId="18" priority="34" stopIfTrue="1" operator="lessThan">
      <formula>0</formula>
    </cfRule>
  </conditionalFormatting>
  <conditionalFormatting sqref="W26:W27">
    <cfRule type="cellIs" dxfId="17" priority="31" stopIfTrue="1" operator="lessThan">
      <formula>0</formula>
    </cfRule>
  </conditionalFormatting>
  <conditionalFormatting sqref="AA26:AA27">
    <cfRule type="cellIs" dxfId="16" priority="29" stopIfTrue="1" operator="lessThan">
      <formula>0</formula>
    </cfRule>
  </conditionalFormatting>
  <conditionalFormatting sqref="E26:F27">
    <cfRule type="cellIs" dxfId="15" priority="17" stopIfTrue="1" operator="lessThan">
      <formula>0</formula>
    </cfRule>
  </conditionalFormatting>
  <conditionalFormatting sqref="I26">
    <cfRule type="cellIs" dxfId="14" priority="16" stopIfTrue="1" operator="lessThan">
      <formula>0</formula>
    </cfRule>
  </conditionalFormatting>
  <conditionalFormatting sqref="I27">
    <cfRule type="cellIs" dxfId="13" priority="15" stopIfTrue="1" operator="lessThan">
      <formula>0</formula>
    </cfRule>
  </conditionalFormatting>
  <conditionalFormatting sqref="J26:J27">
    <cfRule type="cellIs" dxfId="12" priority="14" stopIfTrue="1" operator="lessThan">
      <formula>0</formula>
    </cfRule>
  </conditionalFormatting>
  <conditionalFormatting sqref="M26:M27">
    <cfRule type="cellIs" dxfId="11" priority="13" stopIfTrue="1" operator="lessThan">
      <formula>0</formula>
    </cfRule>
  </conditionalFormatting>
  <conditionalFormatting sqref="N26:N27">
    <cfRule type="cellIs" dxfId="10" priority="12" stopIfTrue="1" operator="lessThan">
      <formula>0</formula>
    </cfRule>
  </conditionalFormatting>
  <conditionalFormatting sqref="Q26:Q27">
    <cfRule type="cellIs" dxfId="9" priority="11" stopIfTrue="1" operator="lessThan">
      <formula>0</formula>
    </cfRule>
  </conditionalFormatting>
  <conditionalFormatting sqref="R26:R27">
    <cfRule type="cellIs" dxfId="8" priority="10" stopIfTrue="1" operator="lessThan">
      <formula>0</formula>
    </cfRule>
  </conditionalFormatting>
  <conditionalFormatting sqref="U26">
    <cfRule type="cellIs" dxfId="7" priority="9" stopIfTrue="1" operator="lessThan">
      <formula>0</formula>
    </cfRule>
  </conditionalFormatting>
  <conditionalFormatting sqref="V26">
    <cfRule type="cellIs" dxfId="6" priority="8" stopIfTrue="1" operator="lessThan">
      <formula>0</formula>
    </cfRule>
  </conditionalFormatting>
  <conditionalFormatting sqref="Y26">
    <cfRule type="cellIs" dxfId="5" priority="7" stopIfTrue="1" operator="lessThan">
      <formula>0</formula>
    </cfRule>
  </conditionalFormatting>
  <conditionalFormatting sqref="Z26">
    <cfRule type="cellIs" dxfId="4" priority="6" stopIfTrue="1" operator="lessThan">
      <formula>0</formula>
    </cfRule>
  </conditionalFormatting>
  <conditionalFormatting sqref="U27">
    <cfRule type="cellIs" dxfId="3" priority="4" stopIfTrue="1" operator="lessThan">
      <formula>0</formula>
    </cfRule>
  </conditionalFormatting>
  <conditionalFormatting sqref="V27">
    <cfRule type="cellIs" dxfId="2" priority="3" stopIfTrue="1" operator="lessThan">
      <formula>0</formula>
    </cfRule>
  </conditionalFormatting>
  <conditionalFormatting sqref="Y27">
    <cfRule type="cellIs" dxfId="1" priority="2" stopIfTrue="1" operator="lessThan">
      <formula>0</formula>
    </cfRule>
  </conditionalFormatting>
  <conditionalFormatting sqref="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1" sqref="B21"/>
    </sheetView>
  </sheetViews>
  <sheetFormatPr defaultRowHeight="15" x14ac:dyDescent="0.2"/>
  <cols>
    <col min="1" max="1" width="1.71093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United of Omaha Life Insurance Company</v>
      </c>
      <c r="C8" s="335"/>
    </row>
    <row r="9" spans="2:3" s="2" customFormat="1" ht="15.75" customHeight="1" x14ac:dyDescent="0.25">
      <c r="B9" s="52" t="s">
        <v>90</v>
      </c>
      <c r="C9" s="335"/>
    </row>
    <row r="10" spans="2:3" s="2" customFormat="1" ht="15.75" customHeight="1" x14ac:dyDescent="0.25">
      <c r="B10" s="283">
        <f>'Cover Page'!C9</f>
        <v>0</v>
      </c>
      <c r="C10" s="335"/>
    </row>
    <row r="11" spans="2:3" s="2" customFormat="1" ht="15.75" x14ac:dyDescent="0.25">
      <c r="B11" s="52" t="s">
        <v>85</v>
      </c>
    </row>
    <row r="12" spans="2:3" s="2" customFormat="1" x14ac:dyDescent="0.2">
      <c r="B12" s="183" t="str">
        <f>'Cover Page'!C6</f>
        <v>2022</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28515625" defaultRowHeight="15" x14ac:dyDescent="0.2"/>
  <cols>
    <col min="1" max="1" width="1.7109375" style="18" customWidth="1"/>
    <col min="2" max="2" width="96.28515625" style="25" customWidth="1"/>
    <col min="3" max="16384" width="9.28515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United of Omaha Life Insurance Company</v>
      </c>
    </row>
    <row r="9" spans="2:4" ht="15.75" customHeight="1" x14ac:dyDescent="0.25">
      <c r="B9" s="52" t="s">
        <v>90</v>
      </c>
    </row>
    <row r="10" spans="2:4" ht="15.75" customHeight="1" x14ac:dyDescent="0.25">
      <c r="B10" s="283">
        <f>'Cover Page'!C9</f>
        <v>0</v>
      </c>
    </row>
    <row r="11" spans="2:4" ht="15.75" x14ac:dyDescent="0.25">
      <c r="B11" s="52" t="s">
        <v>85</v>
      </c>
    </row>
    <row r="12" spans="2:4" x14ac:dyDescent="0.2">
      <c r="B12" s="183" t="str">
        <f>'Cover Page'!C6</f>
        <v>2022</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2023-06-12T19:41:14Z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