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codeName="{3D1A710C-6663-3D7B-7F91-EC182F24A4BC}"/>
  <workbookPr filterPrivacy="1" codeName="ThisWorkbook" defaultThemeVersion="124226"/>
  <xr:revisionPtr revIDLastSave="0" documentId="13_ncr:1_{7810E514-C92E-4004-A40C-D99C4FC83643}" xr6:coauthVersionLast="36" xr6:coauthVersionMax="36" xr10:uidLastSave="{00000000-0000-0000-0000-000000000000}"/>
  <bookViews>
    <workbookView xWindow="0" yWindow="0" windowWidth="24630" windowHeight="7335"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Data'!$K$1:$L$52</definedName>
    <definedName name="_xlnm.Print_Area" localSheetId="2">'Pt 2 Premium and Claims'!$K$1:$L$52</definedName>
    <definedName name="_xlnm.Print_Area" localSheetId="3">'Pt 3 Expense Allocation'!$B$1:$D$87</definedName>
    <definedName name="_xlnm.Print_Area" localSheetId="4">'Pt 4 MLR Calculation'!$Q$13:$T$34</definedName>
    <definedName name="_xlnm.Print_Area" localSheetId="5">'Pt 5 Additional Responses'!$B$1:$C$49</definedName>
    <definedName name="_xlnm.Print_Titles" localSheetId="1">'Pt 1 Summary of Data'!$B:$E</definedName>
    <definedName name="_xlnm.Print_Titles" localSheetId="2">'Pt 2 Premium and Claims'!$B:$D</definedName>
    <definedName name="_xlnm.Print_Titles" localSheetId="4">'Pt 4 MLR Calculation'!$B:$D</definedName>
    <definedName name="STATES_ONLY_LIST">#REF!</definedName>
    <definedName name="YEARS_LIST">#REF!</definedName>
    <definedName name="YES_NO_LIST">#REF!</definedName>
  </definedNames>
  <calcPr calcId="191029"/>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<sst xmlns="http://schemas.openxmlformats.org/spreadsheetml/2006/main" count="317" uniqueCount="176">
  <si>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</si>
  <si>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</si>
  <si>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</si>
  <si>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</si>
  <si>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</si>
  <si>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</si>
  <si>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</si>
  <si>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</si>
  <si>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</si>
  <si>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</si>
  <si>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</si>
  <si>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</si>
  <si>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</si>
  <si>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</si>
  <si>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</si>
  <si>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</si>
  <si>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</si>
  <si>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</si>
  <si>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</si>
  <si>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</si>
  <si>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</si>
  <si>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</si>
  <si>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</si>
  <si>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</si>
  <si>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</si>
  <si>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</si>
  <si>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</si>
  <si>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</si>
  <si>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</si>
  <si>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</si>
  <si>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</si>
  <si>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</si>
  <si>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</si>
  <si>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</si>
  <si>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</si>
  <si>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</si>
  <si>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</si>
  <si>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</si>
  <si>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</si>
  <si>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</si>
  <si>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</si>
  <si>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</si>
  <si>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</si>
  <si>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</si>
  <si>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</si>
  <si>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</si>
  <si>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</si>
  <si>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</si>
  <si>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</si>
  <si>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</si>
  <si>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</si>
  <si>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</si>
  <si>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</si>
  <si>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</si>
  <si>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</si>
  <si>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</si>
  <si>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</si>
  <si>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</si>
  <si>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</si>
  <si>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</si>
  <si>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</si>
  <si>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</si>
  <si>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</si>
  <si>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</si>
  <si>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</si>
  <si>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</si>
  <si>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</si>
  <si>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</si>
  <si>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</si>
  <si>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</si>
  <si>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</si>
  <si>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</si>
  <si>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</si>
  <si>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</si>
  <si>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</si>
  <si>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</si>
  <si>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</si>
  <si>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</si>
  <si>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</si>
  <si>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</si>
  <si>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</si>
  <si>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</si>
  <si>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</si>
  <si>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</si>
  <si>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</si>
  <si>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</si>
  <si>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</si>
  <si>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</si>
  <si>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</si>
  <si>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</si>
  <si>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</si>
  <si>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</si>
  <si>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</si>
  <si>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</si>
  <si>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</si>
  <si>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</si>
  <si>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</si>
  <si>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</si>
  <si>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</si>
  <si>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</si>
  <si>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</si>
  <si>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</si>
  <si>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</si>
  <si>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</si>
  <si>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</si>
  <si>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</si>
  <si>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</si>
  <si>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</si>
  <si>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</si>
  <si>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</si>
  <si>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</si>
  <si>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</si>
  <si>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</si>
  <si>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</si>
  <si>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</si>
  <si>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</si>
  <si>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</si>
  <si>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</si>
  <si>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</si>
  <si>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</si>
  <si>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</si>
  <si>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</si>
  <si>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</si>
  <si>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</si>
  <si>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</si>
  <si>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</si>
  <si>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</si>
  <si>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</si>
  <si>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</si>
  <si>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</si>
  <si>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</si>
  <si>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</si>
  <si>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</si>
  <si>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</si>
  <si>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</si>
  <si>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</si>
  <si>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</si>
  <si>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</si>
  <si>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</si>
  <si>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</si>
  <si>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</si>
  <si>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</si>
  <si>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</si>
  <si>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</si>
  <si>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</si>
  <si>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</si>
  <si>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</si>
  <si>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</si>
  <si>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</si>
  <si>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</si>
  <si>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</si>
  <si>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</si>
  <si>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</si>
  <si>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</si>
  <si>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</si>
  <si>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</si>
  <si>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</si>
  <si>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</si>
  <si>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</si>
  <si>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</si>
  <si>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Physicians Mutual Insurance Company</t>
  </si>
  <si>
    <t>same</t>
  </si>
  <si>
    <t>No</t>
  </si>
  <si>
    <t>2021</t>
  </si>
  <si>
    <t>Claim Liability</t>
  </si>
  <si>
    <t>2021 Earned Premium</t>
  </si>
  <si>
    <t>Income Tax</t>
  </si>
  <si>
    <t>Other--ACA</t>
  </si>
  <si>
    <t>2021 Pre-Tax Operating Gain/Loss</t>
  </si>
  <si>
    <t>2021 Written Premium</t>
  </si>
  <si>
    <t>2021 Issues</t>
  </si>
  <si>
    <t>Claims Expense</t>
  </si>
  <si>
    <t>Service Expense</t>
  </si>
  <si>
    <t>Overhead</t>
  </si>
  <si>
    <t>Advertising</t>
  </si>
  <si>
    <t>12/31/2021 Policies in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</si>
</sst>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7" sqref="C7"/>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163</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t="s">
        <v>161</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Normal="100" workbookViewId="0">
      <pane xSplit="4" ySplit="19" topLeftCell="E23" activePane="bottomRight" state="frozen"/>
      <selection pane="topRight" activeCell="E1" sqref="E1"/>
      <selection pane="bottomLeft" activeCell="A20" sqref="A20"/>
      <selection pane="bottomRight" activeCell="K1" sqref="K1:L52"/>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Physicians Mutual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same</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12516786.870000001</v>
      </c>
      <c r="L21" s="83">
        <f>'Pt 2 Premium and Claims'!L22+'Pt 2 Premium and Claims'!L23-'Pt 2 Premium and Claims'!L24-'Pt 2 Premium and Claims'!L25</f>
        <v>12516786.870000001</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9056276.0994999986</v>
      </c>
      <c r="L24" s="83">
        <f>'Pt 2 Premium and Claims'!L51</f>
        <v>9106315.6570905037</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-239045.95433875403</v>
      </c>
      <c r="L28" s="108">
        <v>-239045.95433875403</v>
      </c>
      <c r="M28" s="106"/>
      <c r="N28" s="105"/>
      <c r="O28" s="106"/>
      <c r="P28" s="108"/>
    </row>
    <row r="29" spans="2:16" s="39" customFormat="1" ht="30" x14ac:dyDescent="0.2">
      <c r="B29" s="97"/>
      <c r="C29" s="101"/>
      <c r="D29" s="81" t="s">
        <v>67</v>
      </c>
      <c r="E29" s="106"/>
      <c r="F29" s="108"/>
      <c r="G29" s="104"/>
      <c r="H29" s="105"/>
      <c r="I29" s="106"/>
      <c r="J29" s="107"/>
      <c r="K29" s="106">
        <v>39524.344557917524</v>
      </c>
      <c r="L29" s="108">
        <v>39524.344557917524</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22498.783042886978</v>
      </c>
      <c r="L31" s="108">
        <v>22498.783042886978</v>
      </c>
      <c r="M31" s="106"/>
      <c r="N31" s="105"/>
      <c r="O31" s="106"/>
      <c r="P31" s="108"/>
    </row>
    <row r="32" spans="2:16" x14ac:dyDescent="0.2">
      <c r="B32" s="79"/>
      <c r="C32" s="101"/>
      <c r="D32" s="109" t="s">
        <v>104</v>
      </c>
      <c r="E32" s="106"/>
      <c r="F32" s="108"/>
      <c r="G32" s="104"/>
      <c r="H32" s="105"/>
      <c r="I32" s="106"/>
      <c r="J32" s="107"/>
      <c r="K32" s="106">
        <v>206194.2894997281</v>
      </c>
      <c r="L32" s="108">
        <v>206194.2894997281</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29171.462761778588</v>
      </c>
      <c r="L35" s="112">
        <f t="shared" si="0"/>
        <v>29171.462761778588</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436401</v>
      </c>
      <c r="L38" s="108">
        <v>436401</v>
      </c>
      <c r="M38" s="106"/>
      <c r="N38" s="108"/>
      <c r="O38" s="106"/>
      <c r="P38" s="108"/>
    </row>
    <row r="39" spans="2:16" x14ac:dyDescent="0.2">
      <c r="B39" s="116"/>
      <c r="C39" s="101">
        <v>4.2</v>
      </c>
      <c r="D39" s="109" t="s">
        <v>19</v>
      </c>
      <c r="E39" s="106"/>
      <c r="F39" s="108"/>
      <c r="G39" s="106"/>
      <c r="H39" s="108"/>
      <c r="I39" s="106"/>
      <c r="J39" s="108"/>
      <c r="K39" s="106">
        <v>97776.950977969769</v>
      </c>
      <c r="L39" s="108">
        <v>97776.950977969769</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3237397.1352628181</v>
      </c>
      <c r="L43" s="104">
        <v>3237397.1352628181</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3771575.086240788</v>
      </c>
      <c r="L44" s="83">
        <f t="shared" si="1"/>
        <v>3771575.086240788</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23738</v>
      </c>
      <c r="L47" s="126">
        <v>23738</v>
      </c>
      <c r="M47" s="125"/>
      <c r="N47" s="126"/>
      <c r="O47" s="125"/>
      <c r="P47" s="103"/>
    </row>
    <row r="48" spans="2:16" s="39" customFormat="1" x14ac:dyDescent="0.2">
      <c r="B48" s="97"/>
      <c r="C48" s="101">
        <v>5.2</v>
      </c>
      <c r="D48" s="109" t="s">
        <v>27</v>
      </c>
      <c r="E48" s="125"/>
      <c r="F48" s="126"/>
      <c r="G48" s="125"/>
      <c r="H48" s="126"/>
      <c r="I48" s="125"/>
      <c r="J48" s="126"/>
      <c r="K48" s="125">
        <v>286908</v>
      </c>
      <c r="L48" s="126">
        <v>286908</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23909</v>
      </c>
      <c r="L49" s="129">
        <f t="shared" si="2"/>
        <v>23909</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12/31/2021 for ALL markets in col. 1-12.</v>
      </c>
      <c r="F50" s="133"/>
      <c r="G50" s="133"/>
      <c r="H50" s="133"/>
      <c r="I50" s="133"/>
      <c r="J50" s="133"/>
      <c r="K50" s="134"/>
      <c r="L50" s="133"/>
      <c r="M50" s="133"/>
      <c r="N50" s="133"/>
      <c r="O50" s="133"/>
      <c r="P50" s="135"/>
    </row>
    <row r="51" spans="2:16" x14ac:dyDescent="0.2">
      <c r="B51" s="139" t="s">
        <v>56</v>
      </c>
      <c r="C51" s="140" t="s">
        <v>53</v>
      </c>
      <c r="D51" s="141"/>
      <c r="E51" s="392">
        <v>942693.22458100086</v>
      </c>
      <c r="F51" s="142"/>
      <c r="G51" s="142"/>
      <c r="H51" s="142"/>
      <c r="I51" s="142"/>
      <c r="J51" s="142"/>
      <c r="K51" s="138"/>
      <c r="L51" s="142"/>
      <c r="M51" s="142"/>
      <c r="N51" s="142"/>
      <c r="O51" s="142"/>
      <c r="P51" s="143"/>
    </row>
    <row r="52" spans="2:16" ht="15.75" thickBot="1" x14ac:dyDescent="0.25">
      <c r="B52" s="144" t="s">
        <v>57</v>
      </c>
      <c r="C52" s="145" t="s">
        <v>129</v>
      </c>
      <c r="D52" s="146"/>
      <c r="E52" s="147">
        <v>148405.91968011329</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5" right="0.25" top="0.75" bottom="0.75" header="0.3" footer="0.3"/>
  <pageSetup scale="56"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pane xSplit="4" ySplit="20" topLeftCell="K21" activePane="bottomRight" state="frozen"/>
      <selection pane="topRight" activeCell="E1" sqref="E1"/>
      <selection pane="bottomLeft" activeCell="A21" sqref="A21"/>
      <selection pane="bottomRight" activeCell="K1" sqref="K1:L52"/>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Physicians Mutual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same</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2021</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12515321.09</v>
      </c>
      <c r="L22" s="166">
        <v>12515321.09</v>
      </c>
      <c r="M22" s="165"/>
      <c r="N22" s="166"/>
      <c r="O22" s="165"/>
      <c r="P22" s="166"/>
    </row>
    <row r="23" spans="1:16" s="25" customFormat="1" x14ac:dyDescent="0.2">
      <c r="A23" s="39"/>
      <c r="B23" s="79"/>
      <c r="C23" s="80">
        <v>1.2</v>
      </c>
      <c r="D23" s="109" t="s">
        <v>16</v>
      </c>
      <c r="E23" s="165"/>
      <c r="F23" s="166"/>
      <c r="G23" s="165"/>
      <c r="H23" s="166"/>
      <c r="I23" s="165"/>
      <c r="J23" s="166"/>
      <c r="K23" s="165">
        <v>579219.89000000025</v>
      </c>
      <c r="L23" s="166">
        <v>579219.89000000025</v>
      </c>
      <c r="M23" s="165"/>
      <c r="N23" s="166"/>
      <c r="O23" s="165"/>
      <c r="P23" s="166"/>
    </row>
    <row r="24" spans="1:16" s="25" customFormat="1" x14ac:dyDescent="0.2">
      <c r="A24" s="39"/>
      <c r="B24" s="79"/>
      <c r="C24" s="80">
        <v>1.3</v>
      </c>
      <c r="D24" s="109" t="s">
        <v>34</v>
      </c>
      <c r="E24" s="165"/>
      <c r="F24" s="166"/>
      <c r="G24" s="165"/>
      <c r="H24" s="166"/>
      <c r="I24" s="165"/>
      <c r="J24" s="166"/>
      <c r="K24" s="165">
        <v>577754.11000000034</v>
      </c>
      <c r="L24" s="166">
        <v>577754.11000000034</v>
      </c>
      <c r="M24" s="165"/>
      <c r="N24" s="166"/>
      <c r="O24" s="165"/>
      <c r="P24" s="166"/>
    </row>
    <row r="25" spans="1:16" s="25" customFormat="1" x14ac:dyDescent="0.2">
      <c r="A25" s="39"/>
      <c r="B25" s="79"/>
      <c r="C25" s="80">
        <v>1.4</v>
      </c>
      <c r="D25" s="109" t="s">
        <v>17</v>
      </c>
      <c r="E25" s="165"/>
      <c r="F25" s="166"/>
      <c r="G25" s="165"/>
      <c r="H25" s="166"/>
      <c r="I25" s="165"/>
      <c r="J25" s="166"/>
      <c r="K25" s="165">
        <v>0</v>
      </c>
      <c r="L25" s="166">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9127761.3599999994</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8977576.1899999976</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608910.83400000003</v>
      </c>
      <c r="L32" s="176"/>
      <c r="M32" s="165"/>
      <c r="N32" s="178"/>
      <c r="O32" s="165"/>
      <c r="P32" s="176"/>
    </row>
    <row r="33" spans="1:16" s="39" customFormat="1" ht="30" x14ac:dyDescent="0.2">
      <c r="B33" s="97"/>
      <c r="C33" s="80"/>
      <c r="D33" s="81" t="s">
        <v>44</v>
      </c>
      <c r="E33" s="177"/>
      <c r="F33" s="166"/>
      <c r="G33" s="177"/>
      <c r="H33" s="179"/>
      <c r="I33" s="177"/>
      <c r="J33" s="166"/>
      <c r="K33" s="177"/>
      <c r="L33" s="166">
        <v>128739.46709050573</v>
      </c>
      <c r="M33" s="177"/>
      <c r="N33" s="179"/>
      <c r="O33" s="177"/>
      <c r="P33" s="166"/>
    </row>
    <row r="34" spans="1:16" s="25" customFormat="1" x14ac:dyDescent="0.2">
      <c r="A34" s="39"/>
      <c r="B34" s="79"/>
      <c r="C34" s="80">
        <v>2.2999999999999998</v>
      </c>
      <c r="D34" s="109" t="s">
        <v>28</v>
      </c>
      <c r="E34" s="165"/>
      <c r="F34" s="176"/>
      <c r="G34" s="165"/>
      <c r="H34" s="178"/>
      <c r="I34" s="165"/>
      <c r="J34" s="176"/>
      <c r="K34" s="165">
        <v>713016.24450000003</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158440.80999999848</v>
      </c>
      <c r="L36" s="176"/>
      <c r="M36" s="165"/>
      <c r="N36" s="178"/>
      <c r="O36" s="165"/>
      <c r="P36" s="176"/>
    </row>
    <row r="37" spans="1:16" s="39" customFormat="1" ht="30" x14ac:dyDescent="0.2">
      <c r="B37" s="97"/>
      <c r="C37" s="80"/>
      <c r="D37" s="81" t="s">
        <v>43</v>
      </c>
      <c r="E37" s="177"/>
      <c r="F37" s="166"/>
      <c r="G37" s="177"/>
      <c r="H37" s="179"/>
      <c r="I37" s="177"/>
      <c r="J37" s="166"/>
      <c r="K37" s="177"/>
      <c r="L37" s="166">
        <v>0</v>
      </c>
      <c r="M37" s="177"/>
      <c r="N37" s="179"/>
      <c r="O37" s="177"/>
      <c r="P37" s="166"/>
    </row>
    <row r="38" spans="1:16" s="25" customFormat="1" x14ac:dyDescent="0.2">
      <c r="A38" s="39"/>
      <c r="B38" s="79"/>
      <c r="C38" s="80">
        <v>2.5</v>
      </c>
      <c r="D38" s="109" t="s">
        <v>29</v>
      </c>
      <c r="E38" s="165"/>
      <c r="F38" s="176"/>
      <c r="G38" s="165"/>
      <c r="H38" s="178"/>
      <c r="I38" s="165"/>
      <c r="J38" s="176"/>
      <c r="K38" s="165">
        <v>125820.65999999932</v>
      </c>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v>0</v>
      </c>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v>0</v>
      </c>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v>0</v>
      </c>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9056276.0994999986</v>
      </c>
      <c r="L51" s="190">
        <f>L30+L33+L37+L41+L44+L47+L48+L50</f>
        <v>9106315.6570905037</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c r="L53" s="196"/>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5" right="0.25" top="0.75" bottom="0.75" header="0.3" footer="0.3"/>
  <pageSetup scale="55"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Physicians Mutual Insurance Company</v>
      </c>
    </row>
    <row r="9" spans="2:5" s="2" customFormat="1" ht="15.75" customHeight="1" x14ac:dyDescent="0.25">
      <c r="B9" s="54" t="s">
        <v>90</v>
      </c>
    </row>
    <row r="10" spans="2:5" s="2" customFormat="1" ht="15" customHeight="1" x14ac:dyDescent="0.2">
      <c r="B10" s="198" t="str">
        <f>'Cover Page'!C9</f>
        <v>same</v>
      </c>
    </row>
    <row r="11" spans="2:5" s="2" customFormat="1" ht="15.75" x14ac:dyDescent="0.25">
      <c r="B11" s="54" t="s">
        <v>85</v>
      </c>
    </row>
    <row r="12" spans="2:5" s="2" customFormat="1" x14ac:dyDescent="0.2">
      <c r="B12" s="198" t="str">
        <f>'Cover Page'!C6</f>
        <v>2021</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350" t="s">
        <v>165</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166</v>
      </c>
      <c r="C26" s="212"/>
      <c r="D26" s="350" t="s">
        <v>168</v>
      </c>
      <c r="E26" s="208"/>
    </row>
    <row r="27" spans="2:5" s="199" customFormat="1" ht="35.25" customHeight="1" x14ac:dyDescent="0.2">
      <c r="B27" s="203" t="s">
        <v>167</v>
      </c>
      <c r="C27" s="212"/>
      <c r="D27" s="350" t="s">
        <v>169</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169</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170</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169</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171</v>
      </c>
      <c r="C76" s="217"/>
      <c r="D76" s="350" t="s">
        <v>175</v>
      </c>
      <c r="E76" s="218"/>
    </row>
    <row r="77" spans="2:5" s="219" customFormat="1" ht="35.25" customHeight="1" x14ac:dyDescent="0.2">
      <c r="B77" s="203" t="s">
        <v>172</v>
      </c>
      <c r="C77" s="212"/>
      <c r="D77" s="350" t="s">
        <v>175</v>
      </c>
      <c r="E77" s="218"/>
    </row>
    <row r="78" spans="2:5" s="219" customFormat="1" ht="35.25" customHeight="1" x14ac:dyDescent="0.2">
      <c r="B78" s="203" t="s">
        <v>173</v>
      </c>
      <c r="C78" s="214"/>
      <c r="D78" s="350" t="s">
        <v>169</v>
      </c>
      <c r="E78" s="218"/>
    </row>
    <row r="79" spans="2:5" s="219" customFormat="1" ht="35.25" customHeight="1" x14ac:dyDescent="0.2">
      <c r="B79" s="203" t="s">
        <v>174</v>
      </c>
      <c r="C79" s="214"/>
      <c r="D79" s="350" t="s">
        <v>170</v>
      </c>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25" right="0.25"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3" zoomScaleNormal="100" workbookViewId="0">
      <pane xSplit="4" ySplit="7" topLeftCell="O20" activePane="bottomRight" state="frozen"/>
      <selection activeCell="A13" sqref="A13"/>
      <selection pane="topRight" activeCell="E13" sqref="E13"/>
      <selection pane="bottomLeft" activeCell="A20" sqref="A20"/>
      <selection pane="bottomRight" activeCell="B13" sqref="B13"/>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5.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Physicians Mutual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same</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7511399</v>
      </c>
      <c r="R21" s="262">
        <v>7328012</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7537254</v>
      </c>
      <c r="R22" s="264">
        <v>7358103</v>
      </c>
      <c r="S22" s="265">
        <f>'Pt 1 Summary of Data'!L24</f>
        <v>9106315.6570905037</v>
      </c>
      <c r="T22" s="266">
        <f>SUM(Q22:S22)</f>
        <v>24001672.657090504</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7537254</v>
      </c>
      <c r="R23" s="267">
        <f>SUM(R$22:R$22)</f>
        <v>7358103</v>
      </c>
      <c r="S23" s="267">
        <f>SUM(S$22:S$22)</f>
        <v>9106315.6570905037</v>
      </c>
      <c r="T23" s="266">
        <f>SUM(Q23:S23)</f>
        <v>24001672.657090504</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11165153</v>
      </c>
      <c r="R26" s="264">
        <v>12551695</v>
      </c>
      <c r="S26" s="274">
        <f>'Pt 1 Summary of Data'!L21</f>
        <v>12516786.870000001</v>
      </c>
      <c r="T26" s="266">
        <f>SUM(Q26:S26)</f>
        <v>36233634.870000005</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-34084</v>
      </c>
      <c r="R27" s="264">
        <v>405551</v>
      </c>
      <c r="S27" s="274">
        <f>'Pt 1 Summary of Data'!L35</f>
        <v>29171.462761778588</v>
      </c>
      <c r="T27" s="266">
        <f>SUM(Q27:S27)</f>
        <v>400638.46276177862</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11199237</v>
      </c>
      <c r="R28" s="274">
        <f t="shared" si="0"/>
        <v>12146144</v>
      </c>
      <c r="S28" s="274">
        <f t="shared" si="0"/>
        <v>12487615.407238223</v>
      </c>
      <c r="T28" s="112">
        <f>T$26-T$27</f>
        <v>35832996.407238223</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23048</v>
      </c>
      <c r="R30" s="279">
        <v>24687</v>
      </c>
      <c r="S30" s="280">
        <f>'Pt 1 Summary of Data'!L49</f>
        <v>23909</v>
      </c>
      <c r="T30" s="281">
        <f>SUM(Q30:S30)</f>
        <v>71644</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0.66982041870889131</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5" right="0.25" top="0.75" bottom="0.75" header="0.3" footer="0.3"/>
  <pageSetup scale="91"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34" sqref="B34"/>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Physicians Mutual Insurance Company</v>
      </c>
    </row>
    <row r="9" spans="2:3" s="2" customFormat="1" ht="15.75" customHeight="1" x14ac:dyDescent="0.25">
      <c r="B9" s="54" t="s">
        <v>90</v>
      </c>
    </row>
    <row r="10" spans="2:3" s="2" customFormat="1" ht="15.75" customHeight="1" x14ac:dyDescent="0.25">
      <c r="B10" s="298" t="str">
        <f>'Cover Page'!C9</f>
        <v>same</v>
      </c>
    </row>
    <row r="11" spans="2:3" s="2" customFormat="1" ht="15.75" x14ac:dyDescent="0.25">
      <c r="B11" s="54" t="s">
        <v>85</v>
      </c>
    </row>
    <row r="12" spans="2:3" s="2" customFormat="1" x14ac:dyDescent="0.2">
      <c r="B12" s="198" t="str">
        <f>'Cover Page'!C6</f>
        <v>2021</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22" zoomScaleNormal="100" workbookViewId="0">
      <selection activeCell="B28" sqref="B28"/>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Physicians Mutual Insurance Company</v>
      </c>
      <c r="D8" s="347" t="s">
        <v>91</v>
      </c>
    </row>
    <row r="9" spans="2:4" ht="15.75" customHeight="1" x14ac:dyDescent="0.25">
      <c r="B9" s="54" t="s">
        <v>90</v>
      </c>
    </row>
    <row r="10" spans="2:4" ht="15.75" customHeight="1" x14ac:dyDescent="0.25">
      <c r="B10" s="298" t="str">
        <f>'Cover Page'!C9</f>
        <v>same</v>
      </c>
    </row>
    <row r="11" spans="2:4" ht="15.75" x14ac:dyDescent="0.25">
      <c r="B11" s="54" t="s">
        <v>85</v>
      </c>
    </row>
    <row r="12" spans="2:4" x14ac:dyDescent="0.2">
      <c r="B12" s="198" t="str">
        <f>'Cover Page'!C6</f>
        <v>2021</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2022-07-18T17:39:48Z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